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Խաղահրապարակ\"/>
    </mc:Choice>
  </mc:AlternateContent>
  <bookViews>
    <workbookView xWindow="0" yWindow="0" windowWidth="28800" windowHeight="12435"/>
  </bookViews>
  <sheets>
    <sheet name="%-ային" sheetId="2" r:id="rId1"/>
    <sheet name="Лист1" sheetId="1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8" i="2" l="1"/>
  <c r="D105" i="2"/>
  <c r="A103" i="2"/>
  <c r="A104" i="2" s="1"/>
  <c r="A105" i="2" s="1"/>
  <c r="A107" i="2" s="1"/>
  <c r="A108" i="2" s="1"/>
  <c r="A109" i="2" s="1"/>
  <c r="A110" i="2" s="1"/>
  <c r="A111" i="2" s="1"/>
  <c r="A113" i="2" s="1"/>
  <c r="A114" i="2" s="1"/>
  <c r="A116" i="2" s="1"/>
  <c r="A117" i="2" s="1"/>
  <c r="A119" i="2" s="1"/>
  <c r="A120" i="2" s="1"/>
  <c r="A121" i="2" s="1"/>
  <c r="A122" i="2" s="1"/>
  <c r="A124" i="2" s="1"/>
  <c r="A102" i="2"/>
  <c r="F98" i="2"/>
  <c r="A89" i="2"/>
  <c r="A90" i="2" s="1"/>
  <c r="A91" i="2" s="1"/>
  <c r="A92" i="2" s="1"/>
  <c r="A93" i="2" s="1"/>
  <c r="A94" i="2" s="1"/>
  <c r="A95" i="2" s="1"/>
  <c r="A96" i="2" s="1"/>
  <c r="A97" i="2" s="1"/>
  <c r="F86" i="2"/>
  <c r="A84" i="2"/>
  <c r="A85" i="2" s="1"/>
  <c r="D80" i="2"/>
  <c r="D79" i="2"/>
  <c r="D78" i="2"/>
  <c r="D77" i="2"/>
  <c r="D76" i="2"/>
  <c r="D75" i="2"/>
  <c r="D74" i="2"/>
  <c r="D73" i="2"/>
  <c r="D72" i="2"/>
  <c r="D71" i="2"/>
  <c r="A71" i="2"/>
  <c r="A72" i="2" s="1"/>
  <c r="A73" i="2" s="1"/>
  <c r="A74" i="2" s="1"/>
  <c r="A75" i="2" s="1"/>
  <c r="A76" i="2" s="1"/>
  <c r="A77" i="2" s="1"/>
  <c r="A78" i="2" s="1"/>
  <c r="A79" i="2" s="1"/>
  <c r="A80" i="2" s="1"/>
  <c r="A70" i="2"/>
  <c r="A52" i="2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28" i="2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D24" i="2"/>
  <c r="D23" i="2"/>
  <c r="A22" i="2"/>
  <c r="A23" i="2" s="1"/>
  <c r="A24" i="2" s="1"/>
  <c r="D21" i="2"/>
  <c r="A21" i="2"/>
  <c r="F18" i="2"/>
  <c r="A12" i="2"/>
  <c r="A13" i="2" s="1"/>
  <c r="A14" i="2" s="1"/>
  <c r="A15" i="2" s="1"/>
  <c r="A16" i="2" s="1"/>
  <c r="A17" i="2" s="1"/>
  <c r="A2" i="2"/>
  <c r="F25" i="2" l="1"/>
  <c r="F81" i="2"/>
  <c r="F125" i="2"/>
  <c r="F67" i="2"/>
  <c r="F49" i="2"/>
  <c r="F127" i="2" l="1"/>
  <c r="F128" i="2" s="1"/>
  <c r="F129" i="2" s="1"/>
</calcChain>
</file>

<file path=xl/sharedStrings.xml><?xml version="1.0" encoding="utf-8"?>
<sst xmlns="http://schemas.openxmlformats.org/spreadsheetml/2006/main" count="215" uniqueCount="129">
  <si>
    <t>Ծավալաթերթ</t>
  </si>
  <si>
    <t>1 միավ. ընդ.արժ. հազ.դր.</t>
  </si>
  <si>
    <t>Ընդհանուր արժեքը հազ. դր.</t>
  </si>
  <si>
    <t>N/N                      ը/կ</t>
  </si>
  <si>
    <t>Աշխատանքի անվանումը</t>
  </si>
  <si>
    <t>Չափման միավոր</t>
  </si>
  <si>
    <t>Քանակ</t>
  </si>
  <si>
    <t>1. Ամբիոններ</t>
  </si>
  <si>
    <t>Մետաղական շրջանակ</t>
  </si>
  <si>
    <t>տն</t>
  </si>
  <si>
    <t>Պողպատե խողովակ 40*20*3մմ</t>
  </si>
  <si>
    <t>մ</t>
  </si>
  <si>
    <t>Պողպատե խողովակ 20*20*2մմ</t>
  </si>
  <si>
    <t>Մետաղական թերթ</t>
  </si>
  <si>
    <t>Ամբիոնների, հովանոցի և ցանկապատի միացումներ</t>
  </si>
  <si>
    <t>կգ</t>
  </si>
  <si>
    <t>Ամբիոնի նստարանների տեղադրում</t>
  </si>
  <si>
    <t>հատ</t>
  </si>
  <si>
    <t>Նստարանների ամրացման դետալներ</t>
  </si>
  <si>
    <t>1. Ընդմանեը</t>
  </si>
  <si>
    <t>1. Ընդմանեը ըստ % - ների</t>
  </si>
  <si>
    <t>2. Ցանկապատ Ց-1, Ց-2</t>
  </si>
  <si>
    <t>Ցանկապատի կապակցող դետալների մոնտաժում</t>
  </si>
  <si>
    <t>Պողպատե խողովակ d=50*35*2մմ</t>
  </si>
  <si>
    <t>Պողպատե խողովակ d=10*10*1մմ</t>
  </si>
  <si>
    <t>2. Ընդմանեը</t>
  </si>
  <si>
    <t>2. Ընդմանեը ըստ % - ների</t>
  </si>
  <si>
    <t>3. Հովանոց 1, 2</t>
  </si>
  <si>
    <t>IV կարգի բնահողի մշակում մեխանիզմով</t>
  </si>
  <si>
    <r>
      <t>1000մ</t>
    </r>
    <r>
      <rPr>
        <sz val="12"/>
        <color theme="1"/>
        <rFont val="Calibri"/>
        <family val="2"/>
        <charset val="204"/>
      </rPr>
      <t>³</t>
    </r>
  </si>
  <si>
    <t>IV կարգի բնահողի մշակում ձեռքով</t>
  </si>
  <si>
    <r>
      <t>մ</t>
    </r>
    <r>
      <rPr>
        <sz val="12"/>
        <color theme="1"/>
        <rFont val="Calibri"/>
        <family val="2"/>
        <charset val="204"/>
      </rPr>
      <t>³</t>
    </r>
  </si>
  <si>
    <t>Բնահողի հետլիցք ձեռքով</t>
  </si>
  <si>
    <t>Բնահողի տոփանում խճով</t>
  </si>
  <si>
    <r>
      <t>100մ</t>
    </r>
    <r>
      <rPr>
        <sz val="12"/>
        <color theme="1"/>
        <rFont val="Calibri"/>
        <family val="2"/>
        <charset val="204"/>
      </rPr>
      <t>²</t>
    </r>
  </si>
  <si>
    <t>Բետոնե նախաշերտի իրականացում 100մմ</t>
  </si>
  <si>
    <t>Բուտաբետոնե հիմքերի կառուցում Վ - 12.5 դասի բետոնից</t>
  </si>
  <si>
    <t>Բետոնե պատի կառուցում Վ-12.5 դասի բետոնից</t>
  </si>
  <si>
    <t>Ամրան Ա - 500C   12մմ (խարիսխ)</t>
  </si>
  <si>
    <t>Ավելորդ գրունտի տեղափոխում 5կմ</t>
  </si>
  <si>
    <t>Հովանոցի մոնտաժում</t>
  </si>
  <si>
    <t>Պողպատե խողովակ d=50*50*4մմ</t>
  </si>
  <si>
    <t>Պողպատե խողովակ d=50*25*2մմ</t>
  </si>
  <si>
    <t>Պողպատե խողովակ d=30*10*2մմ</t>
  </si>
  <si>
    <t>Ամրան Ա - 500C   16մմ</t>
  </si>
  <si>
    <t>Ամրակցող դետալներ (պտուտակ, տափօղակ, մանեկ)</t>
  </si>
  <si>
    <t>Պոլիկարբոնատե թերթի տեղադրում (թափանցիկ) 8մմ հաստ.</t>
  </si>
  <si>
    <r>
      <t>մ</t>
    </r>
    <r>
      <rPr>
        <sz val="12"/>
        <color theme="1"/>
        <rFont val="Calibri"/>
        <family val="2"/>
        <charset val="204"/>
      </rPr>
      <t>²</t>
    </r>
  </si>
  <si>
    <t>Ալյումինե միացնող պրոֆիլ</t>
  </si>
  <si>
    <t xml:space="preserve">Ինքնաշաղափող պտուտակ </t>
  </si>
  <si>
    <t>Ամբիոնի հատվածների միացումը միմյանց</t>
  </si>
  <si>
    <t>Մետաղական էլեմենտների նախաներկում և յուղաներկում (2 անգամ)</t>
  </si>
  <si>
    <t>3. Ընդմանեը</t>
  </si>
  <si>
    <t>3. Ընդմանեը ըստ % - ների</t>
  </si>
  <si>
    <t>4. Մետաղական դարպաս</t>
  </si>
  <si>
    <r>
      <rPr>
        <sz val="14"/>
        <color theme="1"/>
        <rFont val="Arial Armenian"/>
        <family val="2"/>
      </rPr>
      <t>Բ</t>
    </r>
    <r>
      <rPr>
        <sz val="12"/>
        <color theme="1"/>
        <rFont val="Arial Armenian"/>
        <family val="2"/>
      </rPr>
      <t xml:space="preserve">նահողի մշակում </t>
    </r>
    <r>
      <rPr>
        <sz val="14"/>
        <color theme="1"/>
        <rFont val="Arial Armenian"/>
        <family val="2"/>
      </rPr>
      <t>III</t>
    </r>
    <r>
      <rPr>
        <sz val="12"/>
        <color theme="1"/>
        <rFont val="Arial Armenian"/>
        <family val="2"/>
      </rPr>
      <t xml:space="preserve"> կարգի գրունտում ձեռքով</t>
    </r>
  </si>
  <si>
    <t>Ավելորդ բնահողի փռում տեղում</t>
  </si>
  <si>
    <t>Բետոնե նախաշերտի իրականացում</t>
  </si>
  <si>
    <t>Բետոնե հիմքերի կառուցում  Վ - 12.5 դասի բետոնով</t>
  </si>
  <si>
    <t>Հիմքերի ուղղահայաց հիդրոմեկուսացում երկշերտ բիտումի մածիկով</t>
  </si>
  <si>
    <t>Մետաղական դարպասի պատրաստում և տեղադրում</t>
  </si>
  <si>
    <t>Պողպատե խողովակ d=100*100*3մմ</t>
  </si>
  <si>
    <t>Պողպատե խողովակ d=100*50*3մմ</t>
  </si>
  <si>
    <t>Պողպատե խողովակ d=50*50*2մմ</t>
  </si>
  <si>
    <t>Պողպատե խողովակ d=20*20*2մմ</t>
  </si>
  <si>
    <t>Մետաղական դարպասի յուղաներկում (2 անգամ)</t>
  </si>
  <si>
    <t>4. Ընդմանեը</t>
  </si>
  <si>
    <t>4. Ընդմանեը ըստ % - ների</t>
  </si>
  <si>
    <t>5. Մետաղական դռնակ  ՄԴ - 2 (3 հատ)</t>
  </si>
  <si>
    <t>Մետաղական դռնակի մոնտաժում</t>
  </si>
  <si>
    <t>Բետոն  Վ - 7.5</t>
  </si>
  <si>
    <t>Քառակուսի խողովակ d=80*80մմ</t>
  </si>
  <si>
    <t>Ուղղանկյուն խողովակ d=60*30մմ</t>
  </si>
  <si>
    <t>Քառակուսի խողովակ d=15*15մմ</t>
  </si>
  <si>
    <t>Ծխնի</t>
  </si>
  <si>
    <t>զույգ</t>
  </si>
  <si>
    <t>Բռնակ</t>
  </si>
  <si>
    <t>Պլաստմասե խցան 100*100</t>
  </si>
  <si>
    <t>Մետաղական դռնակի յուղաներկում (2 անգամ)</t>
  </si>
  <si>
    <t>5. Ընդմանեը</t>
  </si>
  <si>
    <t>5. Ընդմանեը ըստ % - ների</t>
  </si>
  <si>
    <t>6. Խաղադաշտերի ծածկույթներ</t>
  </si>
  <si>
    <t>Ֆուտբոլի խոտածածկի իրականացում</t>
  </si>
  <si>
    <t>Ռետինե ծածկույթի իրականացում 15մմ հաստությամբ</t>
  </si>
  <si>
    <t>6. Ընդմանեը</t>
  </si>
  <si>
    <t>6. Ընդմանեը ըստ % - ների</t>
  </si>
  <si>
    <t>7. Այլ աշխատանքներ</t>
  </si>
  <si>
    <t>Ֆուտբոլի դարպաս (լրակազմ)</t>
  </si>
  <si>
    <t>Բասկետբոլի վահանակներ (լրակազմ)</t>
  </si>
  <si>
    <t>Վոլեյբոլի ցանց  (լրակազմ)</t>
  </si>
  <si>
    <t>Տարածքի հարթեցում խարամով</t>
  </si>
  <si>
    <t>Բազալտե գլխադիրների տեղադրում 0.5մ լայն., 4.0սմ հաստ.</t>
  </si>
  <si>
    <t>Ցանկապատի ցանցի ամրացման համար խամուտ</t>
  </si>
  <si>
    <t>Գծանշում</t>
  </si>
  <si>
    <t>Աստիճանների երեսպատում բազալտե սալիկներով  h=30մմ</t>
  </si>
  <si>
    <t>Աստիճանների ճակատային մասի երեսպատում  բազալտե սալիկներով d=3սմ</t>
  </si>
  <si>
    <t>7. Ընդմանեը</t>
  </si>
  <si>
    <t>7. Ընդմանեը ըստ % - ների</t>
  </si>
  <si>
    <t>8. Արտաքին  էլ. սնուցում</t>
  </si>
  <si>
    <t>Հողային աշխատանքներ</t>
  </si>
  <si>
    <t>Բնահողի մշակում մեխանիզմով</t>
  </si>
  <si>
    <t>Ավելորդ գրունտի փռում տեղում</t>
  </si>
  <si>
    <r>
      <t>մ</t>
    </r>
    <r>
      <rPr>
        <sz val="12"/>
        <rFont val="Calibri"/>
        <family val="2"/>
        <charset val="204"/>
      </rPr>
      <t>³</t>
    </r>
  </si>
  <si>
    <t>Հենասյուների բետոնե հիմք       Վ - 12.5 բետոնից</t>
  </si>
  <si>
    <t>Ամրան Ա - 500C    16մմ</t>
  </si>
  <si>
    <t>Հենասյուն</t>
  </si>
  <si>
    <t>Մետաղական հենասյուների տեղադրում</t>
  </si>
  <si>
    <t xml:space="preserve">Մետաղական խողովակ 100*100*3.5մմ </t>
  </si>
  <si>
    <t xml:space="preserve">Մետաղական խողովակ 48*3.5մմ </t>
  </si>
  <si>
    <t>Մետաղական թերթ                     4մմ հաստ.</t>
  </si>
  <si>
    <t>Հենասյուների յուղաներկում  (2 անգամ) մոխրագույն</t>
  </si>
  <si>
    <t>Մալուխային խրամուղի</t>
  </si>
  <si>
    <t>Բնահողի հետլիցք</t>
  </si>
  <si>
    <t>Օդային գծեր</t>
  </si>
  <si>
    <r>
      <t>Մալուխ ալյումինե, կտրվածքը  2*4մմ</t>
    </r>
    <r>
      <rPr>
        <sz val="12"/>
        <color theme="1"/>
        <rFont val="Calibri"/>
        <family val="2"/>
        <charset val="204"/>
      </rPr>
      <t xml:space="preserve">² -  </t>
    </r>
    <r>
      <rPr>
        <sz val="14"/>
        <color theme="1"/>
        <rFont val="Calibri"/>
        <family val="2"/>
        <charset val="204"/>
      </rPr>
      <t>АВВГ</t>
    </r>
  </si>
  <si>
    <t>100մ</t>
  </si>
  <si>
    <t>ՊՎՔ խողովակ d=20մմ</t>
  </si>
  <si>
    <t>Լուսատուների սնուցում և կառավարում</t>
  </si>
  <si>
    <r>
      <t>Հաղորդալարի անցկացում 2*1.5մմ</t>
    </r>
    <r>
      <rPr>
        <sz val="12"/>
        <rFont val="Calibri"/>
        <family val="2"/>
        <charset val="204"/>
      </rPr>
      <t xml:space="preserve">²  </t>
    </r>
    <r>
      <rPr>
        <sz val="16"/>
        <rFont val="Calibri"/>
        <family val="2"/>
        <charset val="204"/>
      </rPr>
      <t>АППВ</t>
    </r>
  </si>
  <si>
    <t>Ճկախողովակ d=16մմ</t>
  </si>
  <si>
    <t>Մետաղական արկղ արտաքին տեղադրման</t>
  </si>
  <si>
    <t>լրա կազմ</t>
  </si>
  <si>
    <r>
      <t xml:space="preserve">Բեռի երկբևեռ անջատիչ, </t>
    </r>
    <r>
      <rPr>
        <sz val="14"/>
        <color theme="1"/>
        <rFont val="Arial Armenian"/>
        <family val="2"/>
      </rPr>
      <t>U</t>
    </r>
    <r>
      <rPr>
        <sz val="8"/>
        <color theme="1"/>
        <rFont val="Arial Armenian"/>
        <family val="2"/>
      </rPr>
      <t xml:space="preserve">անվ </t>
    </r>
    <r>
      <rPr>
        <sz val="12"/>
        <color theme="1"/>
        <rFont val="Calibri"/>
        <family val="2"/>
        <charset val="204"/>
      </rPr>
      <t xml:space="preserve">~ </t>
    </r>
    <r>
      <rPr>
        <sz val="12"/>
        <color theme="1"/>
        <rFont val="Arial Armenian"/>
        <family val="2"/>
      </rPr>
      <t xml:space="preserve">220Վ, </t>
    </r>
    <r>
      <rPr>
        <sz val="14"/>
        <color theme="1"/>
        <rFont val="Arial Armenian"/>
        <family val="2"/>
      </rPr>
      <t>I</t>
    </r>
    <r>
      <rPr>
        <sz val="8"/>
        <color theme="1"/>
        <rFont val="Arial Armenian"/>
        <family val="2"/>
      </rPr>
      <t xml:space="preserve">անջ </t>
    </r>
    <r>
      <rPr>
        <sz val="12"/>
        <color theme="1"/>
        <rFont val="Arial Armenian"/>
        <family val="2"/>
      </rPr>
      <t>=6 Ա</t>
    </r>
  </si>
  <si>
    <t>Նյութեր և սարքավորումներ</t>
  </si>
  <si>
    <t>Փողոցային լուսավորության լուսադիոդային լուսատուի տեղադրում 180-265Վ,  100Վտ, առնվազն 120Լմ/Վտ, 4000-5000Կ, IP66, երաշխիք 36ամիս</t>
  </si>
  <si>
    <t>8. Ընդմանեը</t>
  </si>
  <si>
    <t>8. Ընդմանեը ըստ % - ների</t>
  </si>
  <si>
    <t>Ընդամենը</t>
  </si>
  <si>
    <t>ԱԱՀ      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</si>
</sst>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"/>
    <numFmt numFmtId="166" formatCode="0.000"/>
    <numFmt numFmtId="167" formatCode="0.0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 Armenian"/>
      <family val="2"/>
    </font>
    <font>
      <sz val="12"/>
      <color theme="1"/>
      <name val="Arial Armenian"/>
      <family val="2"/>
    </font>
    <font>
      <b/>
      <sz val="20"/>
      <color theme="1"/>
      <name val="Arial Armenian"/>
      <family val="2"/>
    </font>
    <font>
      <b/>
      <sz val="12"/>
      <color theme="1"/>
      <name val="Arial Armenian"/>
      <family val="2"/>
    </font>
    <font>
      <sz val="12"/>
      <color theme="1"/>
      <name val="Calibri"/>
      <family val="2"/>
      <charset val="204"/>
    </font>
    <font>
      <sz val="14"/>
      <color theme="1"/>
      <name val="Arial Armenian"/>
      <family val="2"/>
    </font>
    <font>
      <b/>
      <sz val="14"/>
      <color theme="1"/>
      <name val="Arial Armenian"/>
      <family val="2"/>
    </font>
    <font>
      <sz val="12"/>
      <name val="Arial Armenian"/>
      <family val="2"/>
    </font>
    <font>
      <b/>
      <sz val="12"/>
      <name val="Arial Armenian"/>
      <family val="2"/>
    </font>
    <font>
      <b/>
      <sz val="14"/>
      <name val="Arial Armenian"/>
      <family val="2"/>
    </font>
    <font>
      <sz val="12"/>
      <name val="Calibri"/>
      <family val="2"/>
      <charset val="204"/>
    </font>
    <font>
      <sz val="14"/>
      <color theme="1"/>
      <name val="Calibri"/>
      <family val="2"/>
      <charset val="204"/>
    </font>
    <font>
      <sz val="16"/>
      <name val="Calibri"/>
      <family val="2"/>
      <charset val="204"/>
    </font>
    <font>
      <sz val="8"/>
      <color theme="1"/>
      <name val="Arial Armenian"/>
      <family val="2"/>
    </font>
    <font>
      <b/>
      <sz val="10"/>
      <color theme="1"/>
      <name val="Arial Armenian"/>
      <family val="2"/>
    </font>
    <font>
      <b/>
      <sz val="14"/>
      <name val="Arial LatArm"/>
      <family val="2"/>
    </font>
    <font>
      <sz val="10"/>
      <name val="Arial LatArm"/>
      <family val="2"/>
    </font>
    <font>
      <sz val="10"/>
      <color indexed="8"/>
      <name val="Times Armeni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2" fontId="3" fillId="0" borderId="8" xfId="1" applyNumberFormat="1" applyFont="1" applyFill="1" applyBorder="1" applyAlignment="1">
      <alignment horizontal="center" vertical="center"/>
    </xf>
    <xf numFmtId="2" fontId="3" fillId="0" borderId="8" xfId="1" applyNumberFormat="1" applyFont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4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/>
    </xf>
    <xf numFmtId="2" fontId="3" fillId="0" borderId="14" xfId="1" applyNumberFormat="1" applyFont="1" applyFill="1" applyBorder="1" applyAlignment="1">
      <alignment horizontal="center" vertical="center"/>
    </xf>
    <xf numFmtId="2" fontId="3" fillId="0" borderId="14" xfId="1" applyNumberFormat="1" applyFont="1" applyBorder="1" applyAlignment="1">
      <alignment horizontal="center" vertical="center"/>
    </xf>
    <xf numFmtId="164" fontId="3" fillId="0" borderId="14" xfId="1" applyNumberFormat="1" applyFont="1" applyFill="1" applyBorder="1" applyAlignment="1">
      <alignment horizontal="center" vertical="center"/>
    </xf>
    <xf numFmtId="165" fontId="3" fillId="0" borderId="14" xfId="1" applyNumberFormat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left" vertical="center" wrapText="1"/>
    </xf>
    <xf numFmtId="2" fontId="3" fillId="0" borderId="13" xfId="1" applyNumberFormat="1" applyFont="1" applyFill="1" applyBorder="1" applyAlignment="1">
      <alignment horizontal="center" vertical="center"/>
    </xf>
    <xf numFmtId="2" fontId="5" fillId="0" borderId="14" xfId="1" applyNumberFormat="1" applyFont="1" applyBorder="1" applyAlignment="1">
      <alignment horizontal="center" vertical="center"/>
    </xf>
    <xf numFmtId="10" fontId="5" fillId="0" borderId="14" xfId="2" applyNumberFormat="1" applyFont="1" applyBorder="1" applyAlignment="1">
      <alignment horizontal="center" vertical="center"/>
    </xf>
    <xf numFmtId="0" fontId="5" fillId="0" borderId="14" xfId="1" applyFont="1" applyBorder="1" applyAlignment="1">
      <alignment horizontal="left" vertical="center" wrapText="1"/>
    </xf>
    <xf numFmtId="166" fontId="3" fillId="0" borderId="14" xfId="1" applyNumberFormat="1" applyFont="1" applyFill="1" applyBorder="1" applyAlignment="1">
      <alignment horizontal="center" vertical="center"/>
    </xf>
    <xf numFmtId="166" fontId="3" fillId="0" borderId="0" xfId="1" applyNumberFormat="1" applyFont="1" applyAlignment="1">
      <alignment horizontal="center" vertical="center"/>
    </xf>
    <xf numFmtId="0" fontId="3" fillId="0" borderId="14" xfId="1" applyFont="1" applyFill="1" applyBorder="1" applyAlignment="1">
      <alignment horizontal="left" vertical="center" wrapText="1"/>
    </xf>
    <xf numFmtId="167" fontId="3" fillId="0" borderId="14" xfId="1" applyNumberFormat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1" fontId="3" fillId="0" borderId="14" xfId="1" applyNumberFormat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3" xfId="1" applyFont="1" applyFill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 wrapText="1"/>
    </xf>
    <xf numFmtId="0" fontId="9" fillId="0" borderId="14" xfId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left" vertical="center"/>
    </xf>
    <xf numFmtId="0" fontId="11" fillId="0" borderId="14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left" vertical="center" wrapText="1"/>
    </xf>
    <xf numFmtId="167" fontId="9" fillId="0" borderId="14" xfId="1" applyNumberFormat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 wrapText="1"/>
    </xf>
    <xf numFmtId="1" fontId="9" fillId="0" borderId="14" xfId="1" applyNumberFormat="1" applyFont="1" applyFill="1" applyBorder="1" applyAlignment="1">
      <alignment horizontal="center" vertical="center"/>
    </xf>
    <xf numFmtId="165" fontId="9" fillId="0" borderId="14" xfId="1" applyNumberFormat="1" applyFont="1" applyFill="1" applyBorder="1" applyAlignment="1">
      <alignment horizontal="center" vertical="center"/>
    </xf>
    <xf numFmtId="2" fontId="9" fillId="0" borderId="14" xfId="1" applyNumberFormat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 wrapText="1"/>
    </xf>
    <xf numFmtId="2" fontId="9" fillId="0" borderId="0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6" fillId="0" borderId="0" xfId="1" applyFont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right" vertical="center"/>
    </xf>
    <xf numFmtId="0" fontId="18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7" fillId="0" borderId="0" xfId="1" applyFont="1" applyFill="1" applyAlignment="1">
      <alignment vertical="center"/>
    </xf>
    <xf numFmtId="0" fontId="19" fillId="0" borderId="0" xfId="1" applyFont="1" applyAlignment="1">
      <alignment wrapText="1"/>
    </xf>
    <xf numFmtId="0" fontId="3" fillId="0" borderId="0" xfId="1" applyFont="1" applyFill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342;&#1377;&#1394;&#1391;&#1377;&#1393;&#1400;&#1408;%20&#1389;&#1377;&#1394;&#1377;&#1392;&#1408;&#1377;&#1402;&#1377;&#1408;&#1377;&#1391;%20-%2025.05.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Լույս"/>
      <sheetName val="Ամփոփ"/>
      <sheetName val="Բացատրագիր"/>
      <sheetName val="Ծավալաթերթ"/>
      <sheetName val="Об.лист"/>
      <sheetName val="%-ային"/>
    </sheetNames>
    <sheetDataSet>
      <sheetData sheetId="0"/>
      <sheetData sheetId="1"/>
      <sheetData sheetId="2">
        <row r="3">
          <cell r="A3" t="str">
            <v>ՀՀ  Կոտայքի  մարզի  Ծաղկաձոր  համայնքում  խաղահրապարակի կառուցում և դպրոցի բակի  ցանկապատի և հենապատի բարեկարգում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abSelected="1" workbookViewId="0">
      <selection activeCell="F25" sqref="F25"/>
    </sheetView>
  </sheetViews>
  <sheetFormatPr defaultRowHeight="15" x14ac:dyDescent="0.2"/>
  <cols>
    <col min="1" max="1" width="5.42578125" style="1" customWidth="1"/>
    <col min="2" max="2" width="57.28515625" style="1" customWidth="1"/>
    <col min="3" max="3" width="7.85546875" style="1" customWidth="1"/>
    <col min="4" max="4" width="12.140625" style="72" customWidth="1"/>
    <col min="5" max="5" width="11" style="1" customWidth="1"/>
    <col min="6" max="6" width="13.42578125" style="1" customWidth="1"/>
    <col min="7" max="7" width="13" style="1" customWidth="1"/>
    <col min="8" max="8" width="11.140625" style="1" customWidth="1"/>
    <col min="9" max="16384" width="9.140625" style="1"/>
  </cols>
  <sheetData>
    <row r="1" spans="1:6" ht="22.5" x14ac:dyDescent="0.2">
      <c r="A1" s="73" t="s">
        <v>0</v>
      </c>
      <c r="B1" s="73"/>
      <c r="C1" s="73"/>
      <c r="D1" s="73"/>
      <c r="E1" s="73"/>
      <c r="F1" s="73"/>
    </row>
    <row r="2" spans="1:6" ht="87.75" customHeight="1" x14ac:dyDescent="0.2">
      <c r="A2" s="74" t="str">
        <f>[1]Ամփոփ!A3</f>
        <v>ՀՀ  Կոտայքի  մարզի  Ծաղկաձոր  համայնքում  խաղահրապարակի կառուցում և դպրոցի բակի  ցանկապատի և հենապատի բարեկարգում</v>
      </c>
      <c r="B2" s="74"/>
      <c r="C2" s="74"/>
      <c r="D2" s="74"/>
      <c r="E2" s="74"/>
      <c r="F2" s="74"/>
    </row>
    <row r="3" spans="1:6" ht="15.75" customHeight="1" thickBot="1" x14ac:dyDescent="0.25">
      <c r="A3" s="2"/>
      <c r="B3" s="2"/>
      <c r="C3" s="2"/>
      <c r="D3" s="3"/>
      <c r="E3" s="2"/>
      <c r="F3" s="2"/>
    </row>
    <row r="4" spans="1:6" s="7" customFormat="1" x14ac:dyDescent="0.25">
      <c r="A4" s="4"/>
      <c r="B4" s="5"/>
      <c r="C4" s="5"/>
      <c r="D4" s="6"/>
      <c r="E4" s="75" t="s">
        <v>1</v>
      </c>
      <c r="F4" s="78" t="s">
        <v>2</v>
      </c>
    </row>
    <row r="5" spans="1:6" s="7" customFormat="1" x14ac:dyDescent="0.25">
      <c r="A5" s="81" t="s">
        <v>3</v>
      </c>
      <c r="B5" s="76" t="s">
        <v>4</v>
      </c>
      <c r="C5" s="76" t="s">
        <v>5</v>
      </c>
      <c r="D5" s="82" t="s">
        <v>6</v>
      </c>
      <c r="E5" s="76"/>
      <c r="F5" s="79"/>
    </row>
    <row r="6" spans="1:6" s="7" customFormat="1" x14ac:dyDescent="0.25">
      <c r="A6" s="81"/>
      <c r="B6" s="76"/>
      <c r="C6" s="76"/>
      <c r="D6" s="82"/>
      <c r="E6" s="76"/>
      <c r="F6" s="79"/>
    </row>
    <row r="7" spans="1:6" s="7" customFormat="1" x14ac:dyDescent="0.25">
      <c r="A7" s="8"/>
      <c r="B7" s="9"/>
      <c r="C7" s="9"/>
      <c r="D7" s="10"/>
      <c r="E7" s="76"/>
      <c r="F7" s="79"/>
    </row>
    <row r="8" spans="1:6" s="7" customFormat="1" x14ac:dyDescent="0.25">
      <c r="A8" s="11"/>
      <c r="B8" s="12"/>
      <c r="C8" s="12"/>
      <c r="D8" s="13"/>
      <c r="E8" s="77"/>
      <c r="F8" s="80"/>
    </row>
    <row r="9" spans="1:6" ht="15.75" thickBot="1" x14ac:dyDescent="0.25">
      <c r="A9" s="14">
        <v>1</v>
      </c>
      <c r="B9" s="15">
        <v>2</v>
      </c>
      <c r="C9" s="15">
        <v>3</v>
      </c>
      <c r="D9" s="16">
        <v>4</v>
      </c>
      <c r="E9" s="15">
        <v>5</v>
      </c>
      <c r="F9" s="17">
        <v>6</v>
      </c>
    </row>
    <row r="10" spans="1:6" x14ac:dyDescent="0.2">
      <c r="A10" s="18"/>
      <c r="B10" s="19" t="s">
        <v>7</v>
      </c>
      <c r="C10" s="20"/>
      <c r="D10" s="21"/>
      <c r="E10" s="22"/>
      <c r="F10" s="23"/>
    </row>
    <row r="11" spans="1:6" x14ac:dyDescent="0.2">
      <c r="A11" s="24">
        <v>1</v>
      </c>
      <c r="B11" s="25" t="s">
        <v>8</v>
      </c>
      <c r="C11" s="26" t="s">
        <v>9</v>
      </c>
      <c r="D11" s="21">
        <v>0.16644</v>
      </c>
      <c r="E11" s="27"/>
      <c r="F11" s="28"/>
    </row>
    <row r="12" spans="1:6" x14ac:dyDescent="0.2">
      <c r="A12" s="24">
        <f>A11+1</f>
        <v>2</v>
      </c>
      <c r="B12" s="25" t="s">
        <v>10</v>
      </c>
      <c r="C12" s="26" t="s">
        <v>11</v>
      </c>
      <c r="D12" s="29">
        <v>51.8</v>
      </c>
      <c r="E12" s="27"/>
      <c r="F12" s="28"/>
    </row>
    <row r="13" spans="1:6" x14ac:dyDescent="0.2">
      <c r="A13" s="24">
        <f t="shared" ref="A13:A76" si="0">A12+1</f>
        <v>3</v>
      </c>
      <c r="B13" s="25" t="s">
        <v>12</v>
      </c>
      <c r="C13" s="26" t="s">
        <v>11</v>
      </c>
      <c r="D13" s="29">
        <v>24.8</v>
      </c>
      <c r="E13" s="27"/>
      <c r="F13" s="28"/>
    </row>
    <row r="14" spans="1:6" x14ac:dyDescent="0.2">
      <c r="A14" s="24">
        <f t="shared" si="0"/>
        <v>4</v>
      </c>
      <c r="B14" s="25" t="s">
        <v>13</v>
      </c>
      <c r="C14" s="26" t="s">
        <v>9</v>
      </c>
      <c r="D14" s="30">
        <v>5.1999999999999995E-4</v>
      </c>
      <c r="E14" s="27"/>
      <c r="F14" s="28"/>
    </row>
    <row r="15" spans="1:6" ht="30" x14ac:dyDescent="0.2">
      <c r="A15" s="24">
        <f t="shared" si="0"/>
        <v>5</v>
      </c>
      <c r="B15" s="25" t="s">
        <v>14</v>
      </c>
      <c r="C15" s="26" t="s">
        <v>15</v>
      </c>
      <c r="D15" s="24">
        <v>2.2799999999999998</v>
      </c>
      <c r="E15" s="27"/>
      <c r="F15" s="28"/>
    </row>
    <row r="16" spans="1:6" x14ac:dyDescent="0.2">
      <c r="A16" s="24">
        <f t="shared" si="0"/>
        <v>6</v>
      </c>
      <c r="B16" s="31" t="s">
        <v>16</v>
      </c>
      <c r="C16" s="20" t="s">
        <v>17</v>
      </c>
      <c r="D16" s="21">
        <v>52</v>
      </c>
      <c r="E16" s="27"/>
      <c r="F16" s="28"/>
    </row>
    <row r="17" spans="1:7" x14ac:dyDescent="0.2">
      <c r="A17" s="24">
        <f t="shared" si="0"/>
        <v>7</v>
      </c>
      <c r="B17" s="25" t="s">
        <v>18</v>
      </c>
      <c r="C17" s="26" t="s">
        <v>15</v>
      </c>
      <c r="D17" s="32">
        <v>4.16</v>
      </c>
      <c r="E17" s="27"/>
      <c r="F17" s="28"/>
    </row>
    <row r="18" spans="1:7" x14ac:dyDescent="0.2">
      <c r="A18" s="24"/>
      <c r="B18" s="19" t="s">
        <v>19</v>
      </c>
      <c r="C18" s="26"/>
      <c r="D18" s="32"/>
      <c r="E18" s="27"/>
      <c r="F18" s="33">
        <f>SUM(F11:F17)</f>
        <v>0</v>
      </c>
    </row>
    <row r="19" spans="1:7" x14ac:dyDescent="0.2">
      <c r="A19" s="24"/>
      <c r="B19" s="19" t="s">
        <v>20</v>
      </c>
      <c r="C19" s="26"/>
      <c r="D19" s="32"/>
      <c r="E19" s="27"/>
      <c r="F19" s="34">
        <v>3.0200000000000001E-2</v>
      </c>
    </row>
    <row r="20" spans="1:7" x14ac:dyDescent="0.2">
      <c r="A20" s="24"/>
      <c r="B20" s="35" t="s">
        <v>21</v>
      </c>
      <c r="C20" s="26"/>
      <c r="D20" s="36"/>
      <c r="E20" s="27"/>
      <c r="F20" s="28"/>
    </row>
    <row r="21" spans="1:7" x14ac:dyDescent="0.2">
      <c r="A21" s="24">
        <f t="shared" si="0"/>
        <v>1</v>
      </c>
      <c r="B21" s="25" t="s">
        <v>22</v>
      </c>
      <c r="C21" s="26" t="s">
        <v>9</v>
      </c>
      <c r="D21" s="24">
        <f>0.1064+0.03268</f>
        <v>0.13907999999999998</v>
      </c>
      <c r="E21" s="27"/>
      <c r="F21" s="28"/>
    </row>
    <row r="22" spans="1:7" x14ac:dyDescent="0.2">
      <c r="A22" s="24">
        <f t="shared" si="0"/>
        <v>2</v>
      </c>
      <c r="B22" s="25" t="s">
        <v>23</v>
      </c>
      <c r="C22" s="26" t="s">
        <v>11</v>
      </c>
      <c r="D22" s="36">
        <v>10.773999999999999</v>
      </c>
      <c r="E22" s="27"/>
      <c r="F22" s="28"/>
    </row>
    <row r="23" spans="1:7" x14ac:dyDescent="0.2">
      <c r="A23" s="24">
        <f t="shared" si="0"/>
        <v>3</v>
      </c>
      <c r="B23" s="25" t="s">
        <v>24</v>
      </c>
      <c r="C23" s="26" t="s">
        <v>11</v>
      </c>
      <c r="D23" s="27">
        <f>21.12</f>
        <v>21.12</v>
      </c>
      <c r="E23" s="27"/>
      <c r="F23" s="28"/>
    </row>
    <row r="24" spans="1:7" x14ac:dyDescent="0.2">
      <c r="A24" s="24">
        <f t="shared" si="0"/>
        <v>4</v>
      </c>
      <c r="B24" s="25" t="s">
        <v>13</v>
      </c>
      <c r="C24" s="26" t="s">
        <v>9</v>
      </c>
      <c r="D24" s="30">
        <f>0.00012</f>
        <v>1.2E-4</v>
      </c>
      <c r="E24" s="27"/>
      <c r="F24" s="28"/>
      <c r="G24" s="37"/>
    </row>
    <row r="25" spans="1:7" x14ac:dyDescent="0.2">
      <c r="A25" s="24"/>
      <c r="B25" s="19" t="s">
        <v>25</v>
      </c>
      <c r="C25" s="26"/>
      <c r="D25" s="32"/>
      <c r="E25" s="27"/>
      <c r="F25" s="33">
        <f>SUM(F21:F24)</f>
        <v>0</v>
      </c>
      <c r="G25" s="37"/>
    </row>
    <row r="26" spans="1:7" x14ac:dyDescent="0.2">
      <c r="A26" s="24"/>
      <c r="B26" s="19" t="s">
        <v>26</v>
      </c>
      <c r="C26" s="26"/>
      <c r="D26" s="32"/>
      <c r="E26" s="27"/>
      <c r="F26" s="34">
        <v>8.9999999999999998E-4</v>
      </c>
      <c r="G26" s="37"/>
    </row>
    <row r="27" spans="1:7" x14ac:dyDescent="0.2">
      <c r="A27" s="24"/>
      <c r="B27" s="35" t="s">
        <v>27</v>
      </c>
      <c r="C27" s="26"/>
      <c r="D27" s="24"/>
      <c r="E27" s="27"/>
      <c r="F27" s="28"/>
    </row>
    <row r="28" spans="1:7" ht="15.75" x14ac:dyDescent="0.2">
      <c r="A28" s="24">
        <f t="shared" si="0"/>
        <v>1</v>
      </c>
      <c r="B28" s="25" t="s">
        <v>28</v>
      </c>
      <c r="C28" s="26" t="s">
        <v>29</v>
      </c>
      <c r="D28" s="36">
        <v>2.7E-2</v>
      </c>
      <c r="E28" s="27"/>
      <c r="F28" s="28"/>
    </row>
    <row r="29" spans="1:7" ht="15.75" x14ac:dyDescent="0.2">
      <c r="A29" s="24">
        <f t="shared" si="0"/>
        <v>2</v>
      </c>
      <c r="B29" s="25" t="s">
        <v>30</v>
      </c>
      <c r="C29" s="26" t="s">
        <v>31</v>
      </c>
      <c r="D29" s="24">
        <v>2.7</v>
      </c>
      <c r="E29" s="27"/>
      <c r="F29" s="28"/>
    </row>
    <row r="30" spans="1:7" ht="15.75" x14ac:dyDescent="0.2">
      <c r="A30" s="24">
        <f t="shared" si="0"/>
        <v>3</v>
      </c>
      <c r="B30" s="25" t="s">
        <v>32</v>
      </c>
      <c r="C30" s="26" t="s">
        <v>31</v>
      </c>
      <c r="D30" s="24">
        <v>5.2</v>
      </c>
      <c r="E30" s="27"/>
      <c r="F30" s="28"/>
    </row>
    <row r="31" spans="1:7" ht="15.75" x14ac:dyDescent="0.2">
      <c r="A31" s="24">
        <f t="shared" si="0"/>
        <v>4</v>
      </c>
      <c r="B31" s="25" t="s">
        <v>33</v>
      </c>
      <c r="C31" s="26" t="s">
        <v>34</v>
      </c>
      <c r="D31" s="36">
        <v>0.26500000000000001</v>
      </c>
      <c r="E31" s="27"/>
      <c r="F31" s="28"/>
    </row>
    <row r="32" spans="1:7" ht="15.75" x14ac:dyDescent="0.2">
      <c r="A32" s="24">
        <f t="shared" si="0"/>
        <v>5</v>
      </c>
      <c r="B32" s="38" t="s">
        <v>35</v>
      </c>
      <c r="C32" s="26" t="s">
        <v>31</v>
      </c>
      <c r="D32" s="24">
        <v>2.7</v>
      </c>
      <c r="E32" s="27"/>
      <c r="F32" s="28"/>
    </row>
    <row r="33" spans="1:6" ht="30" x14ac:dyDescent="0.2">
      <c r="A33" s="24">
        <f t="shared" si="0"/>
        <v>6</v>
      </c>
      <c r="B33" s="25" t="s">
        <v>36</v>
      </c>
      <c r="C33" s="26" t="s">
        <v>31</v>
      </c>
      <c r="D33" s="24">
        <v>24.5</v>
      </c>
      <c r="E33" s="27"/>
      <c r="F33" s="28"/>
    </row>
    <row r="34" spans="1:6" ht="15.75" x14ac:dyDescent="0.2">
      <c r="A34" s="24">
        <f t="shared" si="0"/>
        <v>7</v>
      </c>
      <c r="B34" s="25" t="s">
        <v>37</v>
      </c>
      <c r="C34" s="26" t="s">
        <v>31</v>
      </c>
      <c r="D34" s="24">
        <v>13.3</v>
      </c>
      <c r="E34" s="27"/>
      <c r="F34" s="28"/>
    </row>
    <row r="35" spans="1:6" x14ac:dyDescent="0.2">
      <c r="A35" s="24">
        <f t="shared" si="0"/>
        <v>8</v>
      </c>
      <c r="B35" s="25" t="s">
        <v>38</v>
      </c>
      <c r="C35" s="26" t="s">
        <v>9</v>
      </c>
      <c r="D35" s="39">
        <v>9.35E-2</v>
      </c>
      <c r="E35" s="27"/>
      <c r="F35" s="28"/>
    </row>
    <row r="36" spans="1:6" x14ac:dyDescent="0.2">
      <c r="A36" s="24">
        <f t="shared" si="0"/>
        <v>9</v>
      </c>
      <c r="B36" s="25" t="s">
        <v>39</v>
      </c>
      <c r="C36" s="26" t="s">
        <v>9</v>
      </c>
      <c r="D36" s="29">
        <v>44.1</v>
      </c>
      <c r="E36" s="27"/>
      <c r="F36" s="28"/>
    </row>
    <row r="37" spans="1:6" x14ac:dyDescent="0.2">
      <c r="A37" s="24">
        <f t="shared" si="0"/>
        <v>10</v>
      </c>
      <c r="B37" s="25" t="s">
        <v>40</v>
      </c>
      <c r="C37" s="26" t="s">
        <v>9</v>
      </c>
      <c r="D37" s="40">
        <v>0.4506</v>
      </c>
      <c r="E37" s="27"/>
      <c r="F37" s="28"/>
    </row>
    <row r="38" spans="1:6" x14ac:dyDescent="0.2">
      <c r="A38" s="24">
        <f t="shared" si="0"/>
        <v>11</v>
      </c>
      <c r="B38" s="25" t="s">
        <v>41</v>
      </c>
      <c r="C38" s="26" t="s">
        <v>11</v>
      </c>
      <c r="D38" s="36">
        <v>33.799999999999997</v>
      </c>
      <c r="E38" s="27"/>
      <c r="F38" s="28"/>
    </row>
    <row r="39" spans="1:6" x14ac:dyDescent="0.2">
      <c r="A39" s="24">
        <f t="shared" si="0"/>
        <v>12</v>
      </c>
      <c r="B39" s="25" t="s">
        <v>42</v>
      </c>
      <c r="C39" s="26" t="s">
        <v>11</v>
      </c>
      <c r="D39" s="36">
        <v>15.167999999999999</v>
      </c>
      <c r="E39" s="27"/>
      <c r="F39" s="28"/>
    </row>
    <row r="40" spans="1:6" x14ac:dyDescent="0.2">
      <c r="A40" s="24">
        <f t="shared" si="0"/>
        <v>13</v>
      </c>
      <c r="B40" s="25" t="s">
        <v>43</v>
      </c>
      <c r="C40" s="26" t="s">
        <v>11</v>
      </c>
      <c r="D40" s="29">
        <v>23.4</v>
      </c>
      <c r="E40" s="27"/>
      <c r="F40" s="28"/>
    </row>
    <row r="41" spans="1:6" x14ac:dyDescent="0.2">
      <c r="A41" s="24">
        <f t="shared" si="0"/>
        <v>14</v>
      </c>
      <c r="B41" s="25" t="s">
        <v>13</v>
      </c>
      <c r="C41" s="26" t="s">
        <v>9</v>
      </c>
      <c r="D41" s="30">
        <v>0.10163999999999999</v>
      </c>
      <c r="E41" s="27"/>
      <c r="F41" s="28"/>
    </row>
    <row r="42" spans="1:6" x14ac:dyDescent="0.2">
      <c r="A42" s="24">
        <f t="shared" si="0"/>
        <v>15</v>
      </c>
      <c r="B42" s="25" t="s">
        <v>44</v>
      </c>
      <c r="C42" s="26" t="s">
        <v>9</v>
      </c>
      <c r="D42" s="30">
        <v>0.15359999999999999</v>
      </c>
      <c r="E42" s="27"/>
      <c r="F42" s="28"/>
    </row>
    <row r="43" spans="1:6" ht="30" x14ac:dyDescent="0.2">
      <c r="A43" s="24">
        <f t="shared" si="0"/>
        <v>16</v>
      </c>
      <c r="B43" s="25" t="s">
        <v>45</v>
      </c>
      <c r="C43" s="26" t="s">
        <v>15</v>
      </c>
      <c r="D43" s="21">
        <v>0.96</v>
      </c>
      <c r="E43" s="27"/>
      <c r="F43" s="28"/>
    </row>
    <row r="44" spans="1:6" ht="30" x14ac:dyDescent="0.2">
      <c r="A44" s="24">
        <f t="shared" si="0"/>
        <v>17</v>
      </c>
      <c r="B44" s="25" t="s">
        <v>46</v>
      </c>
      <c r="C44" s="26" t="s">
        <v>47</v>
      </c>
      <c r="D44" s="24">
        <v>5.7</v>
      </c>
      <c r="E44" s="27"/>
      <c r="F44" s="28"/>
    </row>
    <row r="45" spans="1:6" x14ac:dyDescent="0.2">
      <c r="A45" s="24">
        <f t="shared" si="0"/>
        <v>18</v>
      </c>
      <c r="B45" s="25" t="s">
        <v>48</v>
      </c>
      <c r="C45" s="26" t="s">
        <v>11</v>
      </c>
      <c r="D45" s="27">
        <v>5.46</v>
      </c>
      <c r="E45" s="27"/>
      <c r="F45" s="28"/>
    </row>
    <row r="46" spans="1:6" x14ac:dyDescent="0.2">
      <c r="A46" s="24">
        <f t="shared" si="0"/>
        <v>19</v>
      </c>
      <c r="B46" s="25" t="s">
        <v>49</v>
      </c>
      <c r="C46" s="26" t="s">
        <v>17</v>
      </c>
      <c r="D46" s="41">
        <v>16</v>
      </c>
      <c r="E46" s="27"/>
      <c r="F46" s="28"/>
    </row>
    <row r="47" spans="1:6" x14ac:dyDescent="0.2">
      <c r="A47" s="24">
        <f t="shared" si="0"/>
        <v>20</v>
      </c>
      <c r="B47" s="25" t="s">
        <v>50</v>
      </c>
      <c r="C47" s="26" t="s">
        <v>15</v>
      </c>
      <c r="D47" s="24">
        <v>122.88</v>
      </c>
      <c r="E47" s="27"/>
      <c r="F47" s="28"/>
    </row>
    <row r="48" spans="1:6" ht="30" x14ac:dyDescent="0.2">
      <c r="A48" s="24">
        <f t="shared" si="0"/>
        <v>21</v>
      </c>
      <c r="B48" s="25" t="s">
        <v>51</v>
      </c>
      <c r="C48" s="26" t="s">
        <v>34</v>
      </c>
      <c r="D48" s="27">
        <v>0.5</v>
      </c>
      <c r="E48" s="27"/>
      <c r="F48" s="28"/>
    </row>
    <row r="49" spans="1:6" x14ac:dyDescent="0.2">
      <c r="A49" s="24"/>
      <c r="B49" s="19" t="s">
        <v>52</v>
      </c>
      <c r="C49" s="26"/>
      <c r="D49" s="32"/>
      <c r="E49" s="27"/>
      <c r="F49" s="33">
        <f>SUM(F28:F48)</f>
        <v>0</v>
      </c>
    </row>
    <row r="50" spans="1:6" x14ac:dyDescent="0.2">
      <c r="A50" s="24"/>
      <c r="B50" s="19" t="s">
        <v>53</v>
      </c>
      <c r="C50" s="26"/>
      <c r="D50" s="32"/>
      <c r="E50" s="27"/>
      <c r="F50" s="34">
        <v>7.9000000000000001E-2</v>
      </c>
    </row>
    <row r="51" spans="1:6" x14ac:dyDescent="0.2">
      <c r="A51" s="24"/>
      <c r="B51" s="19" t="s">
        <v>54</v>
      </c>
      <c r="C51" s="42"/>
      <c r="D51" s="40"/>
      <c r="E51" s="27"/>
      <c r="F51" s="28"/>
    </row>
    <row r="52" spans="1:6" ht="18" x14ac:dyDescent="0.2">
      <c r="A52" s="24">
        <f t="shared" si="0"/>
        <v>1</v>
      </c>
      <c r="B52" s="25" t="s">
        <v>55</v>
      </c>
      <c r="C52" s="26" t="s">
        <v>31</v>
      </c>
      <c r="D52" s="24">
        <v>0.7</v>
      </c>
      <c r="E52" s="27"/>
      <c r="F52" s="28"/>
    </row>
    <row r="53" spans="1:6" ht="15.75" x14ac:dyDescent="0.2">
      <c r="A53" s="24">
        <f t="shared" si="0"/>
        <v>2</v>
      </c>
      <c r="B53" s="25" t="s">
        <v>56</v>
      </c>
      <c r="C53" s="26" t="s">
        <v>31</v>
      </c>
      <c r="D53" s="24">
        <v>0.6</v>
      </c>
      <c r="E53" s="27"/>
      <c r="F53" s="28"/>
    </row>
    <row r="54" spans="1:6" ht="15.75" x14ac:dyDescent="0.2">
      <c r="A54" s="24">
        <f t="shared" si="0"/>
        <v>3</v>
      </c>
      <c r="B54" s="25" t="s">
        <v>33</v>
      </c>
      <c r="C54" s="20" t="s">
        <v>34</v>
      </c>
      <c r="D54" s="24">
        <v>0.01</v>
      </c>
      <c r="E54" s="27"/>
      <c r="F54" s="28"/>
    </row>
    <row r="55" spans="1:6" ht="15.75" x14ac:dyDescent="0.2">
      <c r="A55" s="24">
        <f t="shared" si="0"/>
        <v>4</v>
      </c>
      <c r="B55" s="25" t="s">
        <v>32</v>
      </c>
      <c r="C55" s="26" t="s">
        <v>31</v>
      </c>
      <c r="D55" s="24">
        <v>0.1</v>
      </c>
      <c r="E55" s="27"/>
      <c r="F55" s="28"/>
    </row>
    <row r="56" spans="1:6" ht="15.75" x14ac:dyDescent="0.2">
      <c r="A56" s="24">
        <f t="shared" si="0"/>
        <v>5</v>
      </c>
      <c r="B56" s="25" t="s">
        <v>57</v>
      </c>
      <c r="C56" s="20" t="s">
        <v>31</v>
      </c>
      <c r="D56" s="24">
        <v>0.1</v>
      </c>
      <c r="E56" s="27"/>
      <c r="F56" s="28"/>
    </row>
    <row r="57" spans="1:6" ht="30" x14ac:dyDescent="0.2">
      <c r="A57" s="24">
        <f t="shared" si="0"/>
        <v>6</v>
      </c>
      <c r="B57" s="43" t="s">
        <v>58</v>
      </c>
      <c r="C57" s="21" t="s">
        <v>31</v>
      </c>
      <c r="D57" s="44">
        <v>0.6</v>
      </c>
      <c r="E57" s="27"/>
      <c r="F57" s="28"/>
    </row>
    <row r="58" spans="1:6" ht="30" x14ac:dyDescent="0.2">
      <c r="A58" s="24">
        <f t="shared" si="0"/>
        <v>7</v>
      </c>
      <c r="B58" s="25" t="s">
        <v>59</v>
      </c>
      <c r="C58" s="26" t="s">
        <v>34</v>
      </c>
      <c r="D58" s="24">
        <v>4.8000000000000001E-2</v>
      </c>
      <c r="E58" s="27"/>
      <c r="F58" s="28"/>
    </row>
    <row r="59" spans="1:6" ht="30" x14ac:dyDescent="0.2">
      <c r="A59" s="24">
        <f t="shared" si="0"/>
        <v>8</v>
      </c>
      <c r="B59" s="31" t="s">
        <v>60</v>
      </c>
      <c r="C59" s="20" t="s">
        <v>9</v>
      </c>
      <c r="D59" s="21">
        <v>0.13750000000000001</v>
      </c>
      <c r="E59" s="27"/>
      <c r="F59" s="28"/>
    </row>
    <row r="60" spans="1:6" x14ac:dyDescent="0.2">
      <c r="A60" s="24">
        <f t="shared" si="0"/>
        <v>9</v>
      </c>
      <c r="B60" s="25" t="s">
        <v>61</v>
      </c>
      <c r="C60" s="26" t="s">
        <v>11</v>
      </c>
      <c r="D60" s="29">
        <v>3.7</v>
      </c>
      <c r="E60" s="27"/>
      <c r="F60" s="28"/>
    </row>
    <row r="61" spans="1:6" x14ac:dyDescent="0.2">
      <c r="A61" s="24">
        <f t="shared" si="0"/>
        <v>10</v>
      </c>
      <c r="B61" s="25" t="s">
        <v>62</v>
      </c>
      <c r="C61" s="26" t="s">
        <v>11</v>
      </c>
      <c r="D61" s="29">
        <v>0.3</v>
      </c>
      <c r="E61" s="27"/>
      <c r="F61" s="28"/>
    </row>
    <row r="62" spans="1:6" x14ac:dyDescent="0.2">
      <c r="A62" s="24">
        <f t="shared" si="0"/>
        <v>11</v>
      </c>
      <c r="B62" s="25" t="s">
        <v>63</v>
      </c>
      <c r="C62" s="26" t="s">
        <v>11</v>
      </c>
      <c r="D62" s="29">
        <v>18.600000000000001</v>
      </c>
      <c r="E62" s="27"/>
      <c r="F62" s="28"/>
    </row>
    <row r="63" spans="1:6" x14ac:dyDescent="0.2">
      <c r="A63" s="24">
        <f t="shared" si="0"/>
        <v>12</v>
      </c>
      <c r="B63" s="25" t="s">
        <v>64</v>
      </c>
      <c r="C63" s="26" t="s">
        <v>11</v>
      </c>
      <c r="D63" s="29">
        <v>39.6</v>
      </c>
      <c r="E63" s="27"/>
      <c r="F63" s="28"/>
    </row>
    <row r="64" spans="1:6" x14ac:dyDescent="0.2">
      <c r="A64" s="24">
        <f t="shared" si="0"/>
        <v>13</v>
      </c>
      <c r="B64" s="25" t="s">
        <v>13</v>
      </c>
      <c r="C64" s="26" t="s">
        <v>9</v>
      </c>
      <c r="D64" s="30">
        <v>1.92E-3</v>
      </c>
      <c r="E64" s="27"/>
      <c r="F64" s="28"/>
    </row>
    <row r="65" spans="1:6" x14ac:dyDescent="0.2">
      <c r="A65" s="24">
        <f t="shared" si="0"/>
        <v>14</v>
      </c>
      <c r="B65" s="25" t="s">
        <v>44</v>
      </c>
      <c r="C65" s="26" t="s">
        <v>9</v>
      </c>
      <c r="D65" s="39">
        <v>3.2000000000000002E-3</v>
      </c>
      <c r="E65" s="27"/>
      <c r="F65" s="28"/>
    </row>
    <row r="66" spans="1:6" ht="15.75" x14ac:dyDescent="0.2">
      <c r="A66" s="24">
        <f t="shared" si="0"/>
        <v>15</v>
      </c>
      <c r="B66" s="25" t="s">
        <v>65</v>
      </c>
      <c r="C66" s="26" t="s">
        <v>34</v>
      </c>
      <c r="D66" s="24">
        <v>7.0000000000000007E-2</v>
      </c>
      <c r="E66" s="27"/>
      <c r="F66" s="28"/>
    </row>
    <row r="67" spans="1:6" x14ac:dyDescent="0.2">
      <c r="A67" s="24"/>
      <c r="B67" s="19" t="s">
        <v>66</v>
      </c>
      <c r="C67" s="26"/>
      <c r="D67" s="32"/>
      <c r="E67" s="27"/>
      <c r="F67" s="33">
        <f>SUM(F52:F66)</f>
        <v>0</v>
      </c>
    </row>
    <row r="68" spans="1:6" x14ac:dyDescent="0.2">
      <c r="A68" s="24"/>
      <c r="B68" s="19" t="s">
        <v>67</v>
      </c>
      <c r="C68" s="26"/>
      <c r="D68" s="32"/>
      <c r="E68" s="27"/>
      <c r="F68" s="34">
        <v>5.1000000000000004E-3</v>
      </c>
    </row>
    <row r="69" spans="1:6" x14ac:dyDescent="0.2">
      <c r="A69" s="24"/>
      <c r="B69" s="45" t="s">
        <v>68</v>
      </c>
      <c r="C69" s="26"/>
      <c r="D69" s="24"/>
      <c r="E69" s="27"/>
      <c r="F69" s="28"/>
    </row>
    <row r="70" spans="1:6" x14ac:dyDescent="0.2">
      <c r="A70" s="24">
        <f t="shared" si="0"/>
        <v>1</v>
      </c>
      <c r="B70" s="25" t="s">
        <v>69</v>
      </c>
      <c r="C70" s="26" t="s">
        <v>17</v>
      </c>
      <c r="D70" s="41">
        <v>3</v>
      </c>
      <c r="E70" s="27"/>
      <c r="F70" s="28"/>
    </row>
    <row r="71" spans="1:6" ht="15.75" x14ac:dyDescent="0.2">
      <c r="A71" s="24">
        <f t="shared" si="0"/>
        <v>2</v>
      </c>
      <c r="B71" s="43" t="s">
        <v>70</v>
      </c>
      <c r="C71" s="21" t="s">
        <v>31</v>
      </c>
      <c r="D71" s="32">
        <f>0.58*3</f>
        <v>1.7399999999999998</v>
      </c>
      <c r="E71" s="27"/>
      <c r="F71" s="28"/>
    </row>
    <row r="72" spans="1:6" x14ac:dyDescent="0.2">
      <c r="A72" s="24">
        <f t="shared" si="0"/>
        <v>3</v>
      </c>
      <c r="B72" s="25" t="s">
        <v>71</v>
      </c>
      <c r="C72" s="26" t="s">
        <v>11</v>
      </c>
      <c r="D72" s="29">
        <f>5.4*3</f>
        <v>16.200000000000003</v>
      </c>
      <c r="E72" s="27"/>
      <c r="F72" s="28"/>
    </row>
    <row r="73" spans="1:6" x14ac:dyDescent="0.2">
      <c r="A73" s="24">
        <f t="shared" si="0"/>
        <v>4</v>
      </c>
      <c r="B73" s="25" t="s">
        <v>72</v>
      </c>
      <c r="C73" s="26" t="s">
        <v>11</v>
      </c>
      <c r="D73" s="41">
        <f>7*3</f>
        <v>21</v>
      </c>
      <c r="E73" s="27"/>
      <c r="F73" s="28"/>
    </row>
    <row r="74" spans="1:6" x14ac:dyDescent="0.2">
      <c r="A74" s="24">
        <f t="shared" si="0"/>
        <v>5</v>
      </c>
      <c r="B74" s="25" t="s">
        <v>73</v>
      </c>
      <c r="C74" s="26" t="s">
        <v>11</v>
      </c>
      <c r="D74" s="29">
        <f>15.7*3</f>
        <v>47.099999999999994</v>
      </c>
      <c r="E74" s="27"/>
      <c r="F74" s="28"/>
    </row>
    <row r="75" spans="1:6" x14ac:dyDescent="0.2">
      <c r="A75" s="24">
        <f t="shared" si="0"/>
        <v>6</v>
      </c>
      <c r="B75" s="25" t="s">
        <v>13</v>
      </c>
      <c r="C75" s="26" t="s">
        <v>9</v>
      </c>
      <c r="D75" s="30">
        <f>0.00524*3</f>
        <v>1.5719999999999998E-2</v>
      </c>
      <c r="E75" s="27"/>
      <c r="F75" s="28"/>
    </row>
    <row r="76" spans="1:6" x14ac:dyDescent="0.2">
      <c r="A76" s="24">
        <f t="shared" si="0"/>
        <v>7</v>
      </c>
      <c r="B76" s="25" t="s">
        <v>44</v>
      </c>
      <c r="C76" s="26" t="s">
        <v>9</v>
      </c>
      <c r="D76" s="39">
        <f>0.00474*3</f>
        <v>1.422E-2</v>
      </c>
      <c r="E76" s="27"/>
      <c r="F76" s="28"/>
    </row>
    <row r="77" spans="1:6" x14ac:dyDescent="0.2">
      <c r="A77" s="24">
        <f t="shared" ref="A77:A85" si="1">A76+1</f>
        <v>8</v>
      </c>
      <c r="B77" s="25" t="s">
        <v>74</v>
      </c>
      <c r="C77" s="26" t="s">
        <v>75</v>
      </c>
      <c r="D77" s="41">
        <f>2*3</f>
        <v>6</v>
      </c>
      <c r="E77" s="27"/>
      <c r="F77" s="28"/>
    </row>
    <row r="78" spans="1:6" x14ac:dyDescent="0.2">
      <c r="A78" s="24">
        <f t="shared" si="1"/>
        <v>9</v>
      </c>
      <c r="B78" s="25" t="s">
        <v>76</v>
      </c>
      <c r="C78" s="26" t="s">
        <v>17</v>
      </c>
      <c r="D78" s="41">
        <f>2*3</f>
        <v>6</v>
      </c>
      <c r="E78" s="27"/>
      <c r="F78" s="28"/>
    </row>
    <row r="79" spans="1:6" x14ac:dyDescent="0.2">
      <c r="A79" s="24">
        <f t="shared" si="1"/>
        <v>10</v>
      </c>
      <c r="B79" s="25" t="s">
        <v>77</v>
      </c>
      <c r="C79" s="26" t="s">
        <v>17</v>
      </c>
      <c r="D79" s="41">
        <f>2*3</f>
        <v>6</v>
      </c>
      <c r="E79" s="27"/>
      <c r="F79" s="28"/>
    </row>
    <row r="80" spans="1:6" ht="15.75" x14ac:dyDescent="0.2">
      <c r="A80" s="24">
        <f t="shared" si="1"/>
        <v>11</v>
      </c>
      <c r="B80" s="31" t="s">
        <v>78</v>
      </c>
      <c r="C80" s="20" t="s">
        <v>34</v>
      </c>
      <c r="D80" s="21">
        <f>0.04*3</f>
        <v>0.12</v>
      </c>
      <c r="E80" s="27"/>
      <c r="F80" s="28"/>
    </row>
    <row r="81" spans="1:7" x14ac:dyDescent="0.2">
      <c r="A81" s="24"/>
      <c r="B81" s="19" t="s">
        <v>79</v>
      </c>
      <c r="C81" s="26"/>
      <c r="D81" s="32"/>
      <c r="E81" s="27"/>
      <c r="F81" s="33">
        <f>SUM(F70:F80)</f>
        <v>0</v>
      </c>
    </row>
    <row r="82" spans="1:7" x14ac:dyDescent="0.2">
      <c r="A82" s="24"/>
      <c r="B82" s="19" t="s">
        <v>80</v>
      </c>
      <c r="C82" s="26"/>
      <c r="D82" s="32"/>
      <c r="E82" s="27"/>
      <c r="F82" s="34">
        <v>7.4999999999999997E-3</v>
      </c>
    </row>
    <row r="83" spans="1:7" ht="18" x14ac:dyDescent="0.2">
      <c r="A83" s="24"/>
      <c r="B83" s="46" t="s">
        <v>81</v>
      </c>
      <c r="C83" s="26"/>
      <c r="D83" s="41"/>
      <c r="E83" s="27"/>
      <c r="F83" s="28"/>
    </row>
    <row r="84" spans="1:7" ht="15.75" x14ac:dyDescent="0.2">
      <c r="A84" s="24">
        <f t="shared" si="1"/>
        <v>1</v>
      </c>
      <c r="B84" s="25" t="s">
        <v>82</v>
      </c>
      <c r="C84" s="20" t="s">
        <v>47</v>
      </c>
      <c r="D84" s="41">
        <v>634</v>
      </c>
      <c r="E84" s="28"/>
      <c r="F84" s="28"/>
    </row>
    <row r="85" spans="1:7" ht="33.75" customHeight="1" x14ac:dyDescent="0.2">
      <c r="A85" s="24">
        <f t="shared" si="1"/>
        <v>2</v>
      </c>
      <c r="B85" s="25" t="s">
        <v>83</v>
      </c>
      <c r="C85" s="20" t="s">
        <v>47</v>
      </c>
      <c r="D85" s="41">
        <v>394</v>
      </c>
      <c r="E85" s="27"/>
      <c r="F85" s="28"/>
    </row>
    <row r="86" spans="1:7" ht="21" customHeight="1" x14ac:dyDescent="0.2">
      <c r="A86" s="24"/>
      <c r="B86" s="19" t="s">
        <v>84</v>
      </c>
      <c r="C86" s="26"/>
      <c r="D86" s="32"/>
      <c r="E86" s="27"/>
      <c r="F86" s="33">
        <f>SUM(F84:F85)</f>
        <v>0</v>
      </c>
    </row>
    <row r="87" spans="1:7" ht="21" customHeight="1" x14ac:dyDescent="0.2">
      <c r="A87" s="24"/>
      <c r="B87" s="19" t="s">
        <v>85</v>
      </c>
      <c r="C87" s="26"/>
      <c r="D87" s="32"/>
      <c r="E87" s="27"/>
      <c r="F87" s="34">
        <v>0.77880000000000005</v>
      </c>
    </row>
    <row r="88" spans="1:7" x14ac:dyDescent="0.2">
      <c r="A88" s="24"/>
      <c r="B88" s="35" t="s">
        <v>86</v>
      </c>
      <c r="C88" s="20"/>
      <c r="D88" s="41"/>
      <c r="E88" s="27"/>
      <c r="F88" s="28"/>
      <c r="G88" s="37"/>
    </row>
    <row r="89" spans="1:7" x14ac:dyDescent="0.2">
      <c r="A89" s="24">
        <f t="shared" ref="A89:A122" si="2">A88+1</f>
        <v>1</v>
      </c>
      <c r="B89" s="25" t="s">
        <v>87</v>
      </c>
      <c r="C89" s="26" t="s">
        <v>17</v>
      </c>
      <c r="D89" s="41">
        <v>2</v>
      </c>
      <c r="E89" s="27"/>
      <c r="F89" s="28"/>
    </row>
    <row r="90" spans="1:7" x14ac:dyDescent="0.2">
      <c r="A90" s="24">
        <f t="shared" si="2"/>
        <v>2</v>
      </c>
      <c r="B90" s="25" t="s">
        <v>88</v>
      </c>
      <c r="C90" s="26" t="s">
        <v>17</v>
      </c>
      <c r="D90" s="41">
        <v>2</v>
      </c>
      <c r="E90" s="27"/>
      <c r="F90" s="28"/>
    </row>
    <row r="91" spans="1:7" x14ac:dyDescent="0.2">
      <c r="A91" s="24">
        <f t="shared" si="2"/>
        <v>3</v>
      </c>
      <c r="B91" s="25" t="s">
        <v>89</v>
      </c>
      <c r="C91" s="26" t="s">
        <v>17</v>
      </c>
      <c r="D91" s="41">
        <v>1</v>
      </c>
      <c r="E91" s="27"/>
      <c r="F91" s="28"/>
    </row>
    <row r="92" spans="1:7" ht="15.75" x14ac:dyDescent="0.2">
      <c r="A92" s="24">
        <f t="shared" si="2"/>
        <v>4</v>
      </c>
      <c r="B92" s="25" t="s">
        <v>90</v>
      </c>
      <c r="C92" s="26" t="s">
        <v>47</v>
      </c>
      <c r="D92" s="41">
        <v>153</v>
      </c>
      <c r="E92" s="27"/>
      <c r="F92" s="28"/>
    </row>
    <row r="93" spans="1:7" ht="30" x14ac:dyDescent="0.2">
      <c r="A93" s="24">
        <f t="shared" si="2"/>
        <v>5</v>
      </c>
      <c r="B93" s="25" t="s">
        <v>91</v>
      </c>
      <c r="C93" s="26" t="s">
        <v>11</v>
      </c>
      <c r="D93" s="41">
        <v>40</v>
      </c>
      <c r="E93" s="27"/>
      <c r="F93" s="28"/>
    </row>
    <row r="94" spans="1:7" x14ac:dyDescent="0.2">
      <c r="A94" s="24">
        <f t="shared" si="2"/>
        <v>6</v>
      </c>
      <c r="B94" s="25" t="s">
        <v>92</v>
      </c>
      <c r="C94" s="26" t="s">
        <v>17</v>
      </c>
      <c r="D94" s="41">
        <v>1350</v>
      </c>
      <c r="E94" s="27"/>
      <c r="F94" s="28"/>
    </row>
    <row r="95" spans="1:7" x14ac:dyDescent="0.2">
      <c r="A95" s="24">
        <f t="shared" si="2"/>
        <v>7</v>
      </c>
      <c r="B95" s="25" t="s">
        <v>93</v>
      </c>
      <c r="C95" s="26" t="s">
        <v>11</v>
      </c>
      <c r="D95" s="41">
        <v>181</v>
      </c>
      <c r="E95" s="27"/>
      <c r="F95" s="28"/>
    </row>
    <row r="96" spans="1:7" ht="30" x14ac:dyDescent="0.2">
      <c r="A96" s="24">
        <f t="shared" si="2"/>
        <v>8</v>
      </c>
      <c r="B96" s="25" t="s">
        <v>94</v>
      </c>
      <c r="C96" s="26" t="s">
        <v>47</v>
      </c>
      <c r="D96" s="24">
        <v>4.2</v>
      </c>
      <c r="E96" s="27"/>
      <c r="F96" s="28"/>
    </row>
    <row r="97" spans="1:6" ht="30" x14ac:dyDescent="0.2">
      <c r="A97" s="24">
        <f t="shared" si="2"/>
        <v>9</v>
      </c>
      <c r="B97" s="25" t="s">
        <v>95</v>
      </c>
      <c r="C97" s="26" t="s">
        <v>47</v>
      </c>
      <c r="D97" s="24">
        <v>7.1</v>
      </c>
      <c r="E97" s="27"/>
      <c r="F97" s="28"/>
    </row>
    <row r="98" spans="1:6" x14ac:dyDescent="0.2">
      <c r="A98" s="24"/>
      <c r="B98" s="19" t="s">
        <v>96</v>
      </c>
      <c r="C98" s="26"/>
      <c r="D98" s="32"/>
      <c r="E98" s="27"/>
      <c r="F98" s="33">
        <f>SUM(F89:F97)</f>
        <v>0</v>
      </c>
    </row>
    <row r="99" spans="1:6" x14ac:dyDescent="0.2">
      <c r="A99" s="24"/>
      <c r="B99" s="19" t="s">
        <v>97</v>
      </c>
      <c r="C99" s="26"/>
      <c r="D99" s="32"/>
      <c r="E99" s="27"/>
      <c r="F99" s="34">
        <v>5.9799999999999999E-2</v>
      </c>
    </row>
    <row r="100" spans="1:6" ht="18" x14ac:dyDescent="0.2">
      <c r="A100" s="24"/>
      <c r="B100" s="47" t="s">
        <v>98</v>
      </c>
      <c r="C100" s="48"/>
      <c r="D100" s="48"/>
      <c r="E100" s="27"/>
      <c r="F100" s="28"/>
    </row>
    <row r="101" spans="1:6" ht="18" x14ac:dyDescent="0.2">
      <c r="A101" s="24"/>
      <c r="B101" s="49" t="s">
        <v>99</v>
      </c>
      <c r="C101" s="50"/>
      <c r="D101" s="50"/>
      <c r="E101" s="27"/>
      <c r="F101" s="28"/>
    </row>
    <row r="102" spans="1:6" ht="15.75" x14ac:dyDescent="0.2">
      <c r="A102" s="24">
        <f t="shared" si="2"/>
        <v>1</v>
      </c>
      <c r="B102" s="25" t="s">
        <v>100</v>
      </c>
      <c r="C102" s="24" t="s">
        <v>29</v>
      </c>
      <c r="D102" s="24">
        <v>2E-3</v>
      </c>
      <c r="E102" s="27"/>
      <c r="F102" s="28"/>
    </row>
    <row r="103" spans="1:6" ht="15.75" x14ac:dyDescent="0.2">
      <c r="A103" s="24">
        <f t="shared" si="2"/>
        <v>2</v>
      </c>
      <c r="B103" s="51" t="s">
        <v>101</v>
      </c>
      <c r="C103" s="48" t="s">
        <v>102</v>
      </c>
      <c r="D103" s="48">
        <v>2</v>
      </c>
      <c r="E103" s="27"/>
      <c r="F103" s="28"/>
    </row>
    <row r="104" spans="1:6" ht="15.75" x14ac:dyDescent="0.2">
      <c r="A104" s="24">
        <f t="shared" si="2"/>
        <v>3</v>
      </c>
      <c r="B104" s="25" t="s">
        <v>103</v>
      </c>
      <c r="C104" s="26" t="s">
        <v>31</v>
      </c>
      <c r="D104" s="27">
        <v>1.92</v>
      </c>
      <c r="E104" s="27"/>
      <c r="F104" s="28"/>
    </row>
    <row r="105" spans="1:6" x14ac:dyDescent="0.2">
      <c r="A105" s="24">
        <f t="shared" si="2"/>
        <v>4</v>
      </c>
      <c r="B105" s="38" t="s">
        <v>104</v>
      </c>
      <c r="C105" s="24" t="s">
        <v>9</v>
      </c>
      <c r="D105" s="30">
        <f>0.01012</f>
        <v>1.0120000000000001E-2</v>
      </c>
      <c r="E105" s="27"/>
      <c r="F105" s="28"/>
    </row>
    <row r="106" spans="1:6" x14ac:dyDescent="0.2">
      <c r="A106" s="24"/>
      <c r="B106" s="49" t="s">
        <v>105</v>
      </c>
      <c r="C106" s="48"/>
      <c r="D106" s="52"/>
      <c r="E106" s="27"/>
      <c r="F106" s="28"/>
    </row>
    <row r="107" spans="1:6" x14ac:dyDescent="0.2">
      <c r="A107" s="24">
        <f>A105+1</f>
        <v>5</v>
      </c>
      <c r="B107" s="51" t="s">
        <v>106</v>
      </c>
      <c r="C107" s="53" t="s">
        <v>17</v>
      </c>
      <c r="D107" s="54">
        <v>8</v>
      </c>
      <c r="E107" s="27"/>
      <c r="F107" s="28"/>
    </row>
    <row r="108" spans="1:6" x14ac:dyDescent="0.2">
      <c r="A108" s="24">
        <f t="shared" si="2"/>
        <v>6</v>
      </c>
      <c r="B108" s="51" t="s">
        <v>107</v>
      </c>
      <c r="C108" s="48" t="s">
        <v>11</v>
      </c>
      <c r="D108" s="48">
        <f>7*8</f>
        <v>56</v>
      </c>
      <c r="E108" s="27"/>
      <c r="F108" s="28"/>
    </row>
    <row r="109" spans="1:6" x14ac:dyDescent="0.2">
      <c r="A109" s="24">
        <f t="shared" si="2"/>
        <v>7</v>
      </c>
      <c r="B109" s="51" t="s">
        <v>108</v>
      </c>
      <c r="C109" s="48" t="s">
        <v>11</v>
      </c>
      <c r="D109" s="48">
        <v>16</v>
      </c>
      <c r="E109" s="27"/>
      <c r="F109" s="28"/>
    </row>
    <row r="110" spans="1:6" x14ac:dyDescent="0.2">
      <c r="A110" s="24">
        <f t="shared" si="2"/>
        <v>8</v>
      </c>
      <c r="B110" s="51" t="s">
        <v>109</v>
      </c>
      <c r="C110" s="48" t="s">
        <v>9</v>
      </c>
      <c r="D110" s="55">
        <v>1.8879999999999999E-3</v>
      </c>
      <c r="E110" s="27"/>
      <c r="F110" s="28"/>
    </row>
    <row r="111" spans="1:6" ht="22.5" customHeight="1" x14ac:dyDescent="0.2">
      <c r="A111" s="24">
        <f t="shared" si="2"/>
        <v>9</v>
      </c>
      <c r="B111" s="25" t="s">
        <v>110</v>
      </c>
      <c r="C111" s="26" t="s">
        <v>34</v>
      </c>
      <c r="D111" s="21">
        <v>0.217</v>
      </c>
      <c r="E111" s="27"/>
      <c r="F111" s="28"/>
    </row>
    <row r="112" spans="1:6" ht="22.5" customHeight="1" x14ac:dyDescent="0.2">
      <c r="A112" s="24"/>
      <c r="B112" s="49" t="s">
        <v>111</v>
      </c>
      <c r="C112" s="50"/>
      <c r="D112" s="50"/>
      <c r="E112" s="27"/>
      <c r="F112" s="28"/>
    </row>
    <row r="113" spans="1:8" ht="22.5" customHeight="1" x14ac:dyDescent="0.2">
      <c r="A113" s="24">
        <f>A111+1</f>
        <v>10</v>
      </c>
      <c r="B113" s="25" t="s">
        <v>100</v>
      </c>
      <c r="C113" s="24" t="s">
        <v>29</v>
      </c>
      <c r="D113" s="24">
        <v>1.7100000000000001E-2</v>
      </c>
      <c r="E113" s="27"/>
      <c r="F113" s="28"/>
    </row>
    <row r="114" spans="1:8" ht="22.5" customHeight="1" x14ac:dyDescent="0.2">
      <c r="A114" s="24">
        <f t="shared" si="2"/>
        <v>11</v>
      </c>
      <c r="B114" s="51" t="s">
        <v>112</v>
      </c>
      <c r="C114" s="48" t="s">
        <v>102</v>
      </c>
      <c r="D114" s="48">
        <v>17.100000000000001</v>
      </c>
      <c r="E114" s="27"/>
      <c r="F114" s="28"/>
    </row>
    <row r="115" spans="1:8" ht="22.5" customHeight="1" x14ac:dyDescent="0.2">
      <c r="A115" s="24"/>
      <c r="B115" s="49" t="s">
        <v>113</v>
      </c>
      <c r="C115" s="26"/>
      <c r="D115" s="24"/>
      <c r="E115" s="27"/>
      <c r="F115" s="28"/>
    </row>
    <row r="116" spans="1:8" ht="22.5" customHeight="1" x14ac:dyDescent="0.2">
      <c r="A116" s="24">
        <f>A114+1</f>
        <v>12</v>
      </c>
      <c r="B116" s="38" t="s">
        <v>114</v>
      </c>
      <c r="C116" s="24" t="s">
        <v>115</v>
      </c>
      <c r="D116" s="27">
        <v>1.24</v>
      </c>
      <c r="E116" s="27"/>
      <c r="F116" s="28"/>
    </row>
    <row r="117" spans="1:8" ht="22.5" customHeight="1" x14ac:dyDescent="0.2">
      <c r="A117" s="24">
        <f t="shared" si="2"/>
        <v>13</v>
      </c>
      <c r="B117" s="51" t="s">
        <v>116</v>
      </c>
      <c r="C117" s="48" t="s">
        <v>11</v>
      </c>
      <c r="D117" s="54">
        <v>108</v>
      </c>
      <c r="E117" s="27"/>
      <c r="F117" s="28"/>
    </row>
    <row r="118" spans="1:8" ht="22.5" customHeight="1" x14ac:dyDescent="0.2">
      <c r="A118" s="24"/>
      <c r="B118" s="49" t="s">
        <v>117</v>
      </c>
      <c r="C118" s="48"/>
      <c r="D118" s="48"/>
      <c r="E118" s="27"/>
      <c r="F118" s="28"/>
    </row>
    <row r="119" spans="1:8" ht="22.5" customHeight="1" x14ac:dyDescent="0.2">
      <c r="A119" s="24">
        <f>A117+1</f>
        <v>14</v>
      </c>
      <c r="B119" s="51" t="s">
        <v>118</v>
      </c>
      <c r="C119" s="48" t="s">
        <v>115</v>
      </c>
      <c r="D119" s="56">
        <v>0.76</v>
      </c>
      <c r="E119" s="27"/>
      <c r="F119" s="28"/>
    </row>
    <row r="120" spans="1:8" ht="22.5" customHeight="1" x14ac:dyDescent="0.2">
      <c r="A120" s="24">
        <f t="shared" si="2"/>
        <v>15</v>
      </c>
      <c r="B120" s="51" t="s">
        <v>119</v>
      </c>
      <c r="C120" s="48" t="s">
        <v>11</v>
      </c>
      <c r="D120" s="54">
        <v>72</v>
      </c>
      <c r="E120" s="27"/>
      <c r="F120" s="28"/>
    </row>
    <row r="121" spans="1:8" ht="32.25" customHeight="1" x14ac:dyDescent="0.2">
      <c r="A121" s="24">
        <f t="shared" si="2"/>
        <v>16</v>
      </c>
      <c r="B121" s="38" t="s">
        <v>120</v>
      </c>
      <c r="C121" s="57" t="s">
        <v>121</v>
      </c>
      <c r="D121" s="24">
        <v>1</v>
      </c>
      <c r="E121" s="27"/>
      <c r="F121" s="28"/>
    </row>
    <row r="122" spans="1:8" ht="22.5" customHeight="1" x14ac:dyDescent="0.2">
      <c r="A122" s="24">
        <f t="shared" si="2"/>
        <v>17</v>
      </c>
      <c r="B122" s="38" t="s">
        <v>122</v>
      </c>
      <c r="C122" s="24" t="s">
        <v>17</v>
      </c>
      <c r="D122" s="24">
        <v>1</v>
      </c>
      <c r="E122" s="27"/>
      <c r="F122" s="28"/>
    </row>
    <row r="123" spans="1:8" ht="22.5" customHeight="1" x14ac:dyDescent="0.2">
      <c r="A123" s="24"/>
      <c r="B123" s="49" t="s">
        <v>123</v>
      </c>
      <c r="C123" s="48"/>
      <c r="D123" s="48"/>
      <c r="E123" s="27"/>
      <c r="F123" s="28"/>
    </row>
    <row r="124" spans="1:8" ht="60" customHeight="1" x14ac:dyDescent="0.2">
      <c r="A124" s="24">
        <f>A122+1</f>
        <v>18</v>
      </c>
      <c r="B124" s="51" t="s">
        <v>124</v>
      </c>
      <c r="C124" s="53" t="s">
        <v>17</v>
      </c>
      <c r="D124" s="48">
        <v>8</v>
      </c>
      <c r="E124" s="27"/>
      <c r="F124" s="28"/>
      <c r="G124" s="58"/>
    </row>
    <row r="125" spans="1:8" ht="20.25" customHeight="1" x14ac:dyDescent="0.2">
      <c r="A125" s="24"/>
      <c r="B125" s="45" t="s">
        <v>125</v>
      </c>
      <c r="C125" s="26"/>
      <c r="D125" s="27"/>
      <c r="E125" s="27"/>
      <c r="F125" s="33">
        <f>SUM(F102:F124)</f>
        <v>0</v>
      </c>
      <c r="G125" s="58"/>
    </row>
    <row r="126" spans="1:8" ht="20.25" customHeight="1" x14ac:dyDescent="0.2">
      <c r="A126" s="24"/>
      <c r="B126" s="45" t="s">
        <v>126</v>
      </c>
      <c r="C126" s="26"/>
      <c r="D126" s="27"/>
      <c r="E126" s="27"/>
      <c r="F126" s="34">
        <v>3.8699999999999998E-2</v>
      </c>
      <c r="G126" s="58"/>
    </row>
    <row r="127" spans="1:8" s="59" customFormat="1" ht="22.5" customHeight="1" x14ac:dyDescent="0.2">
      <c r="B127" s="60" t="s">
        <v>127</v>
      </c>
      <c r="C127" s="60"/>
      <c r="D127" s="61"/>
      <c r="E127" s="62"/>
      <c r="F127" s="63">
        <f>F18+F25+F49+F67+F81+F86+F98+F125</f>
        <v>0</v>
      </c>
      <c r="H127" s="1"/>
    </row>
    <row r="128" spans="1:8" s="59" customFormat="1" ht="22.5" customHeight="1" x14ac:dyDescent="0.2">
      <c r="B128" s="60" t="s">
        <v>128</v>
      </c>
      <c r="C128" s="60"/>
      <c r="D128" s="64"/>
      <c r="E128" s="60"/>
      <c r="F128" s="63">
        <f>F127*20%</f>
        <v>0</v>
      </c>
      <c r="H128" s="1"/>
    </row>
    <row r="129" spans="2:8" s="59" customFormat="1" ht="22.5" customHeight="1" x14ac:dyDescent="0.2">
      <c r="B129" s="60" t="s">
        <v>127</v>
      </c>
      <c r="C129" s="60"/>
      <c r="D129" s="64"/>
      <c r="E129" s="60"/>
      <c r="F129" s="63">
        <f>F128+F127</f>
        <v>0</v>
      </c>
      <c r="G129" s="37"/>
      <c r="H129" s="1"/>
    </row>
    <row r="130" spans="2:8" s="59" customFormat="1" ht="22.5" customHeight="1" x14ac:dyDescent="0.2">
      <c r="B130" s="65"/>
      <c r="D130" s="66"/>
      <c r="F130" s="63"/>
      <c r="H130" s="1"/>
    </row>
    <row r="131" spans="2:8" s="59" customFormat="1" ht="22.5" customHeight="1" x14ac:dyDescent="0.2">
      <c r="B131" s="60" t="s">
        <v>127</v>
      </c>
      <c r="C131" s="60"/>
      <c r="D131" s="64"/>
      <c r="E131" s="60"/>
      <c r="F131" s="63">
        <v>46354.57</v>
      </c>
      <c r="H131" s="1"/>
    </row>
    <row r="132" spans="2:8" s="59" customFormat="1" ht="22.5" customHeight="1" x14ac:dyDescent="0.2">
      <c r="D132" s="66"/>
      <c r="H132" s="1"/>
    </row>
    <row r="133" spans="2:8" s="59" customFormat="1" ht="18" customHeight="1" x14ac:dyDescent="0.2">
      <c r="D133" s="66"/>
      <c r="H133" s="1"/>
    </row>
    <row r="134" spans="2:8" s="59" customFormat="1" ht="18" customHeight="1" x14ac:dyDescent="0.2">
      <c r="D134" s="66"/>
      <c r="H134" s="1"/>
    </row>
    <row r="135" spans="2:8" s="59" customFormat="1" ht="18" customHeight="1" x14ac:dyDescent="0.2">
      <c r="B135" s="67"/>
      <c r="C135" s="68"/>
      <c r="D135" s="69"/>
      <c r="E135" s="70"/>
      <c r="F135" s="71"/>
      <c r="H135" s="1"/>
    </row>
    <row r="136" spans="2:8" s="59" customFormat="1" ht="18" customHeight="1" x14ac:dyDescent="0.2">
      <c r="D136" s="66"/>
      <c r="H136" s="1"/>
    </row>
  </sheetData>
  <mergeCells count="8">
    <mergeCell ref="A1:F1"/>
    <mergeCell ref="A2:F2"/>
    <mergeCell ref="E4:E8"/>
    <mergeCell ref="F4:F8"/>
    <mergeCell ref="A5:A6"/>
    <mergeCell ref="B5:B6"/>
    <mergeCell ref="C5:C6"/>
    <mergeCell ref="D5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%-ային</vt:lpstr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2023-06-22T11:44:33Z</cp:lastPrinted>
  <dcterms:created xsi:type="dcterms:W3CDTF">2023-06-22T11:42:38Z</dcterms:created>
  <dcterms:modified xsi:type="dcterms:W3CDTF">2023-06-22T12:02:07Z</dcterms:modified>
</cp:coreProperties>
</file>