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435" activeTab="1"/>
  </bookViews>
  <sheets>
    <sheet name="Հավելված 2" sheetId="3" r:id="rId1"/>
    <sheet name="Հավելված 3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2" i="3" l="1"/>
  <c r="G222" i="3"/>
  <c r="I221" i="3"/>
  <c r="I220" i="3" s="1"/>
  <c r="H221" i="3"/>
  <c r="G221" i="3" s="1"/>
  <c r="G219" i="3"/>
  <c r="G218" i="3"/>
  <c r="I217" i="3"/>
  <c r="G217" i="3" s="1"/>
  <c r="H217" i="3"/>
  <c r="G216" i="3"/>
  <c r="I215" i="3"/>
  <c r="H215" i="3"/>
  <c r="G215" i="3" s="1"/>
  <c r="H214" i="3"/>
  <c r="G214" i="3" s="1"/>
  <c r="I213" i="3"/>
  <c r="H213" i="3"/>
  <c r="G213" i="3" s="1"/>
  <c r="G212" i="3"/>
  <c r="I211" i="3"/>
  <c r="H211" i="3"/>
  <c r="G211" i="3"/>
  <c r="G210" i="3"/>
  <c r="I209" i="3"/>
  <c r="G209" i="3" s="1"/>
  <c r="H209" i="3"/>
  <c r="G208" i="3"/>
  <c r="I207" i="3"/>
  <c r="H207" i="3"/>
  <c r="G207" i="3" s="1"/>
  <c r="I206" i="3"/>
  <c r="I205" i="3" s="1"/>
  <c r="G204" i="3"/>
  <c r="I203" i="3"/>
  <c r="I199" i="3" s="1"/>
  <c r="G202" i="3"/>
  <c r="G201" i="3"/>
  <c r="I200" i="3"/>
  <c r="H200" i="3"/>
  <c r="G198" i="3"/>
  <c r="I197" i="3"/>
  <c r="H197" i="3"/>
  <c r="G197" i="3" s="1"/>
  <c r="G196" i="3"/>
  <c r="I195" i="3"/>
  <c r="G195" i="3" s="1"/>
  <c r="H195" i="3"/>
  <c r="G194" i="3"/>
  <c r="I193" i="3"/>
  <c r="H193" i="3"/>
  <c r="G193" i="3"/>
  <c r="G192" i="3"/>
  <c r="I191" i="3"/>
  <c r="H191" i="3"/>
  <c r="G191" i="3" s="1"/>
  <c r="I190" i="3"/>
  <c r="H190" i="3"/>
  <c r="G190" i="3" s="1"/>
  <c r="G189" i="3"/>
  <c r="H188" i="3"/>
  <c r="G188" i="3"/>
  <c r="I187" i="3"/>
  <c r="H187" i="3"/>
  <c r="G187" i="3"/>
  <c r="G186" i="3"/>
  <c r="G185" i="3"/>
  <c r="I184" i="3"/>
  <c r="H184" i="3"/>
  <c r="G184" i="3"/>
  <c r="I183" i="3"/>
  <c r="H183" i="3"/>
  <c r="G183" i="3" s="1"/>
  <c r="G182" i="3"/>
  <c r="I181" i="3"/>
  <c r="H181" i="3"/>
  <c r="H177" i="3" s="1"/>
  <c r="G181" i="3"/>
  <c r="G180" i="3"/>
  <c r="I179" i="3"/>
  <c r="G179" i="3" s="1"/>
  <c r="H179" i="3"/>
  <c r="I178" i="3"/>
  <c r="G178" i="3" s="1"/>
  <c r="H178" i="3"/>
  <c r="I176" i="3"/>
  <c r="I175" i="3" s="1"/>
  <c r="H176" i="3"/>
  <c r="G176" i="3" s="1"/>
  <c r="G174" i="3"/>
  <c r="I173" i="3"/>
  <c r="H173" i="3"/>
  <c r="G173" i="3" s="1"/>
  <c r="G172" i="3"/>
  <c r="H171" i="3"/>
  <c r="H169" i="3" s="1"/>
  <c r="G169" i="3" s="1"/>
  <c r="G171" i="3"/>
  <c r="G170" i="3"/>
  <c r="I169" i="3"/>
  <c r="G168" i="3"/>
  <c r="G167" i="3"/>
  <c r="G166" i="3"/>
  <c r="I165" i="3"/>
  <c r="G165" i="3" s="1"/>
  <c r="H165" i="3"/>
  <c r="G164" i="3"/>
  <c r="G163" i="3"/>
  <c r="G162" i="3"/>
  <c r="I161" i="3"/>
  <c r="H161" i="3"/>
  <c r="G161" i="3" s="1"/>
  <c r="I160" i="3"/>
  <c r="H160" i="3"/>
  <c r="G160" i="3" s="1"/>
  <c r="I159" i="3"/>
  <c r="G159" i="3" s="1"/>
  <c r="H159" i="3"/>
  <c r="I158" i="3"/>
  <c r="I157" i="3" s="1"/>
  <c r="H158" i="3"/>
  <c r="G158" i="3"/>
  <c r="H157" i="3"/>
  <c r="I156" i="3"/>
  <c r="H156" i="3"/>
  <c r="G156" i="3" s="1"/>
  <c r="I155" i="3"/>
  <c r="I153" i="3"/>
  <c r="H153" i="3"/>
  <c r="G153" i="3" s="1"/>
  <c r="G152" i="3"/>
  <c r="I151" i="3"/>
  <c r="G150" i="3"/>
  <c r="I149" i="3"/>
  <c r="H149" i="3"/>
  <c r="G149" i="3"/>
  <c r="G148" i="3"/>
  <c r="I147" i="3"/>
  <c r="H147" i="3"/>
  <c r="G147" i="3" s="1"/>
  <c r="G146" i="3"/>
  <c r="G145" i="3"/>
  <c r="G144" i="3"/>
  <c r="G143" i="3"/>
  <c r="I142" i="3"/>
  <c r="H142" i="3"/>
  <c r="G142" i="3"/>
  <c r="G141" i="3"/>
  <c r="G140" i="3"/>
  <c r="G139" i="3"/>
  <c r="G138" i="3"/>
  <c r="I137" i="3"/>
  <c r="H137" i="3"/>
  <c r="G137" i="3"/>
  <c r="G136" i="3"/>
  <c r="G135" i="3"/>
  <c r="G134" i="3"/>
  <c r="I133" i="3"/>
  <c r="H133" i="3"/>
  <c r="G133" i="3"/>
  <c r="I132" i="3"/>
  <c r="I131" i="3"/>
  <c r="H131" i="3"/>
  <c r="G131" i="3"/>
  <c r="I130" i="3"/>
  <c r="H130" i="3"/>
  <c r="G130" i="3" s="1"/>
  <c r="G129" i="3"/>
  <c r="I128" i="3"/>
  <c r="H128" i="3"/>
  <c r="G128" i="3"/>
  <c r="I127" i="3"/>
  <c r="H127" i="3"/>
  <c r="G127" i="3" s="1"/>
  <c r="I126" i="3"/>
  <c r="H126" i="3"/>
  <c r="G126" i="3" s="1"/>
  <c r="G125" i="3"/>
  <c r="I124" i="3"/>
  <c r="H124" i="3"/>
  <c r="G124" i="3"/>
  <c r="G123" i="3"/>
  <c r="I122" i="3"/>
  <c r="G122" i="3" s="1"/>
  <c r="H122" i="3"/>
  <c r="G121" i="3"/>
  <c r="I120" i="3"/>
  <c r="H120" i="3"/>
  <c r="G120" i="3" s="1"/>
  <c r="I118" i="3"/>
  <c r="I117" i="3" s="1"/>
  <c r="H118" i="3"/>
  <c r="H117" i="3" s="1"/>
  <c r="G117" i="3" s="1"/>
  <c r="G118" i="3"/>
  <c r="G116" i="3"/>
  <c r="I115" i="3"/>
  <c r="G115" i="3" s="1"/>
  <c r="H115" i="3"/>
  <c r="H114" i="3"/>
  <c r="G114" i="3"/>
  <c r="I113" i="3"/>
  <c r="H113" i="3"/>
  <c r="G113" i="3"/>
  <c r="G112" i="3"/>
  <c r="I111" i="3"/>
  <c r="H111" i="3"/>
  <c r="G111" i="3"/>
  <c r="I110" i="3"/>
  <c r="G110" i="3" s="1"/>
  <c r="H110" i="3"/>
  <c r="H109" i="3"/>
  <c r="I108" i="3"/>
  <c r="I107" i="3" s="1"/>
  <c r="H108" i="3"/>
  <c r="G108" i="3" s="1"/>
  <c r="I105" i="3"/>
  <c r="G105" i="3"/>
  <c r="I104" i="3"/>
  <c r="H104" i="3"/>
  <c r="G104" i="3"/>
  <c r="H103" i="3"/>
  <c r="G103" i="3"/>
  <c r="H102" i="3"/>
  <c r="G102" i="3"/>
  <c r="H101" i="3"/>
  <c r="G101" i="3" s="1"/>
  <c r="H100" i="3"/>
  <c r="G100" i="3" s="1"/>
  <c r="H99" i="3"/>
  <c r="G99" i="3"/>
  <c r="H98" i="3"/>
  <c r="G98" i="3"/>
  <c r="H97" i="3"/>
  <c r="G97" i="3"/>
  <c r="I96" i="3"/>
  <c r="H96" i="3"/>
  <c r="G96" i="3"/>
  <c r="H95" i="3"/>
  <c r="G95" i="3"/>
  <c r="H94" i="3"/>
  <c r="G94" i="3"/>
  <c r="H93" i="3"/>
  <c r="G93" i="3"/>
  <c r="H92" i="3"/>
  <c r="G92" i="3" s="1"/>
  <c r="I91" i="3"/>
  <c r="H90" i="3"/>
  <c r="G90" i="3" s="1"/>
  <c r="I89" i="3"/>
  <c r="G89" i="3" s="1"/>
  <c r="H89" i="3"/>
  <c r="I88" i="3"/>
  <c r="G88" i="3"/>
  <c r="H87" i="3"/>
  <c r="G87" i="3" s="1"/>
  <c r="G86" i="3"/>
  <c r="G85" i="3"/>
  <c r="I84" i="3"/>
  <c r="H84" i="3"/>
  <c r="G84" i="3" s="1"/>
  <c r="I83" i="3"/>
  <c r="I82" i="3"/>
  <c r="H82" i="3"/>
  <c r="G82" i="3"/>
  <c r="I81" i="3"/>
  <c r="H81" i="3"/>
  <c r="G81" i="3" s="1"/>
  <c r="I80" i="3"/>
  <c r="H80" i="3"/>
  <c r="G80" i="3" s="1"/>
  <c r="I79" i="3"/>
  <c r="I78" i="3"/>
  <c r="H78" i="3"/>
  <c r="G78" i="3"/>
  <c r="I77" i="3"/>
  <c r="H77" i="3"/>
  <c r="G77" i="3" s="1"/>
  <c r="I76" i="3"/>
  <c r="H76" i="3"/>
  <c r="G76" i="3" s="1"/>
  <c r="I75" i="3"/>
  <c r="G75" i="3" s="1"/>
  <c r="H75" i="3"/>
  <c r="I74" i="3"/>
  <c r="I72" i="3" s="1"/>
  <c r="H74" i="3"/>
  <c r="H72" i="3" s="1"/>
  <c r="G72" i="3" s="1"/>
  <c r="G74" i="3"/>
  <c r="I73" i="3"/>
  <c r="H73" i="3"/>
  <c r="G73" i="3" s="1"/>
  <c r="I71" i="3"/>
  <c r="G71" i="3" s="1"/>
  <c r="H71" i="3"/>
  <c r="I70" i="3"/>
  <c r="H70" i="3"/>
  <c r="G70" i="3"/>
  <c r="I69" i="3"/>
  <c r="H69" i="3"/>
  <c r="G69" i="3" s="1"/>
  <c r="I68" i="3"/>
  <c r="H68" i="3"/>
  <c r="G68" i="3" s="1"/>
  <c r="I67" i="3"/>
  <c r="I66" i="3"/>
  <c r="I64" i="3" s="1"/>
  <c r="H66" i="3"/>
  <c r="H64" i="3" s="1"/>
  <c r="G66" i="3"/>
  <c r="I65" i="3"/>
  <c r="H65" i="3"/>
  <c r="G65" i="3" s="1"/>
  <c r="G62" i="3"/>
  <c r="I61" i="3"/>
  <c r="H61" i="3"/>
  <c r="G61" i="3" s="1"/>
  <c r="G60" i="3"/>
  <c r="I59" i="3"/>
  <c r="H59" i="3"/>
  <c r="G59" i="3"/>
  <c r="G58" i="3"/>
  <c r="I57" i="3"/>
  <c r="G57" i="3" s="1"/>
  <c r="H57" i="3"/>
  <c r="G56" i="3"/>
  <c r="I55" i="3"/>
  <c r="H55" i="3"/>
  <c r="G55" i="3" s="1"/>
  <c r="G54" i="3"/>
  <c r="G53" i="3"/>
  <c r="I52" i="3"/>
  <c r="H52" i="3"/>
  <c r="G52" i="3" s="1"/>
  <c r="H51" i="3"/>
  <c r="G51" i="3" s="1"/>
  <c r="I50" i="3"/>
  <c r="I45" i="3" s="1"/>
  <c r="I43" i="3" s="1"/>
  <c r="G49" i="3"/>
  <c r="G48" i="3"/>
  <c r="G47" i="3"/>
  <c r="I46" i="3"/>
  <c r="H46" i="3"/>
  <c r="G46" i="3"/>
  <c r="H44" i="3"/>
  <c r="G44" i="3"/>
  <c r="H43" i="3"/>
  <c r="G43" i="3" s="1"/>
  <c r="G42" i="3"/>
  <c r="I41" i="3"/>
  <c r="H41" i="3"/>
  <c r="G41" i="3"/>
  <c r="G40" i="3"/>
  <c r="I39" i="3"/>
  <c r="G39" i="3" s="1"/>
  <c r="H39" i="3"/>
  <c r="I38" i="3"/>
  <c r="I37" i="3" s="1"/>
  <c r="I34" i="3" s="1"/>
  <c r="H38" i="3"/>
  <c r="H37" i="3" s="1"/>
  <c r="G37" i="3" s="1"/>
  <c r="G38" i="3"/>
  <c r="H36" i="3"/>
  <c r="G36" i="3"/>
  <c r="I35" i="3"/>
  <c r="H35" i="3"/>
  <c r="H34" i="3" s="1"/>
  <c r="G34" i="3" s="1"/>
  <c r="I33" i="3"/>
  <c r="G33" i="3" s="1"/>
  <c r="I31" i="3"/>
  <c r="G31" i="3"/>
  <c r="H29" i="3"/>
  <c r="H27" i="3" s="1"/>
  <c r="G28" i="3"/>
  <c r="I26" i="3"/>
  <c r="H26" i="3"/>
  <c r="G26" i="3"/>
  <c r="I25" i="3"/>
  <c r="H25" i="3"/>
  <c r="G25" i="3" s="1"/>
  <c r="G24" i="3"/>
  <c r="I23" i="3"/>
  <c r="H23" i="3"/>
  <c r="G23" i="3"/>
  <c r="G22" i="3"/>
  <c r="I21" i="3"/>
  <c r="H21" i="3"/>
  <c r="G21" i="3"/>
  <c r="H20" i="3"/>
  <c r="G20" i="3" s="1"/>
  <c r="G19" i="3"/>
  <c r="G18" i="3"/>
  <c r="I17" i="3"/>
  <c r="G16" i="3"/>
  <c r="G15" i="3"/>
  <c r="I14" i="3"/>
  <c r="H14" i="3"/>
  <c r="G14" i="3"/>
  <c r="H13" i="3"/>
  <c r="G13" i="3" s="1"/>
  <c r="G12" i="3"/>
  <c r="I11" i="3"/>
  <c r="H11" i="3"/>
  <c r="G11" i="3"/>
  <c r="I10" i="3"/>
  <c r="H10" i="3"/>
  <c r="G10" i="3" s="1"/>
  <c r="G569" i="2"/>
  <c r="I567" i="2"/>
  <c r="H567" i="2"/>
  <c r="G567" i="2"/>
  <c r="I566" i="2"/>
  <c r="I565" i="2" s="1"/>
  <c r="H566" i="2"/>
  <c r="G566" i="2" s="1"/>
  <c r="G564" i="2"/>
  <c r="I562" i="2"/>
  <c r="G562" i="2" s="1"/>
  <c r="H562" i="2"/>
  <c r="G561" i="2"/>
  <c r="I559" i="2"/>
  <c r="I558" i="2" s="1"/>
  <c r="I557" i="2" s="1"/>
  <c r="I556" i="2" s="1"/>
  <c r="H559" i="2"/>
  <c r="H558" i="2" s="1"/>
  <c r="G559" i="2"/>
  <c r="G555" i="2"/>
  <c r="G554" i="2"/>
  <c r="I552" i="2"/>
  <c r="G552" i="2" s="1"/>
  <c r="H552" i="2"/>
  <c r="H551" i="2"/>
  <c r="G550" i="2"/>
  <c r="I548" i="2"/>
  <c r="H548" i="2"/>
  <c r="G548" i="2"/>
  <c r="I547" i="2"/>
  <c r="H547" i="2"/>
  <c r="G547" i="2"/>
  <c r="G546" i="2"/>
  <c r="I544" i="2"/>
  <c r="H544" i="2"/>
  <c r="G544" i="2"/>
  <c r="I543" i="2"/>
  <c r="H543" i="2"/>
  <c r="G543" i="2" s="1"/>
  <c r="G542" i="2"/>
  <c r="I540" i="2"/>
  <c r="H540" i="2"/>
  <c r="G540" i="2" s="1"/>
  <c r="I539" i="2"/>
  <c r="G538" i="2"/>
  <c r="I537" i="2"/>
  <c r="H537" i="2"/>
  <c r="G537" i="2" s="1"/>
  <c r="G536" i="2"/>
  <c r="I534" i="2"/>
  <c r="H534" i="2"/>
  <c r="G534" i="2"/>
  <c r="I533" i="2"/>
  <c r="H533" i="2"/>
  <c r="G533" i="2" s="1"/>
  <c r="G532" i="2"/>
  <c r="I530" i="2"/>
  <c r="H530" i="2"/>
  <c r="G530" i="2"/>
  <c r="G529" i="2"/>
  <c r="I527" i="2"/>
  <c r="H527" i="2"/>
  <c r="G527" i="2"/>
  <c r="I526" i="2"/>
  <c r="H526" i="2"/>
  <c r="G526" i="2"/>
  <c r="G524" i="2"/>
  <c r="I522" i="2"/>
  <c r="I521" i="2" s="1"/>
  <c r="H522" i="2"/>
  <c r="H521" i="2" s="1"/>
  <c r="G521" i="2" s="1"/>
  <c r="G520" i="2"/>
  <c r="I518" i="2"/>
  <c r="I517" i="2" s="1"/>
  <c r="H518" i="2"/>
  <c r="G518" i="2" s="1"/>
  <c r="G516" i="2"/>
  <c r="I514" i="2"/>
  <c r="H514" i="2"/>
  <c r="G514" i="2" s="1"/>
  <c r="I513" i="2"/>
  <c r="H513" i="2"/>
  <c r="G513" i="2" s="1"/>
  <c r="G512" i="2"/>
  <c r="I510" i="2"/>
  <c r="G510" i="2" s="1"/>
  <c r="H510" i="2"/>
  <c r="G509" i="2"/>
  <c r="G508" i="2"/>
  <c r="G506" i="2"/>
  <c r="G505" i="2"/>
  <c r="G504" i="2"/>
  <c r="I503" i="2"/>
  <c r="H503" i="2"/>
  <c r="G503" i="2" s="1"/>
  <c r="I502" i="2"/>
  <c r="G501" i="2"/>
  <c r="I499" i="2"/>
  <c r="H499" i="2"/>
  <c r="G499" i="2" s="1"/>
  <c r="G498" i="2"/>
  <c r="I496" i="2"/>
  <c r="H496" i="2"/>
  <c r="G496" i="2"/>
  <c r="I495" i="2"/>
  <c r="H495" i="2"/>
  <c r="G495" i="2" s="1"/>
  <c r="G494" i="2"/>
  <c r="I492" i="2"/>
  <c r="H492" i="2"/>
  <c r="G492" i="2"/>
  <c r="G491" i="2"/>
  <c r="I489" i="2"/>
  <c r="H489" i="2"/>
  <c r="G489" i="2"/>
  <c r="I488" i="2"/>
  <c r="H488" i="2"/>
  <c r="G488" i="2"/>
  <c r="G487" i="2"/>
  <c r="G486" i="2"/>
  <c r="G485" i="2"/>
  <c r="G484" i="2"/>
  <c r="I482" i="2"/>
  <c r="H482" i="2"/>
  <c r="G482" i="2" s="1"/>
  <c r="G481" i="2"/>
  <c r="G480" i="2"/>
  <c r="I479" i="2"/>
  <c r="I478" i="2" s="1"/>
  <c r="H479" i="2"/>
  <c r="H478" i="2" s="1"/>
  <c r="G478" i="2" s="1"/>
  <c r="G479" i="2"/>
  <c r="G477" i="2"/>
  <c r="H475" i="2"/>
  <c r="G475" i="2" s="1"/>
  <c r="G474" i="2"/>
  <c r="G473" i="2"/>
  <c r="G472" i="2"/>
  <c r="G471" i="2"/>
  <c r="G470" i="2"/>
  <c r="G469" i="2"/>
  <c r="I467" i="2"/>
  <c r="H467" i="2"/>
  <c r="G467" i="2" s="1"/>
  <c r="I466" i="2"/>
  <c r="I465" i="2" s="1"/>
  <c r="H466" i="2"/>
  <c r="G464" i="2"/>
  <c r="I462" i="2"/>
  <c r="I461" i="2" s="1"/>
  <c r="G462" i="2"/>
  <c r="H461" i="2"/>
  <c r="G461" i="2" s="1"/>
  <c r="G460" i="2"/>
  <c r="I458" i="2"/>
  <c r="I457" i="2" s="1"/>
  <c r="G457" i="2" s="1"/>
  <c r="H458" i="2"/>
  <c r="G458" i="2" s="1"/>
  <c r="H457" i="2"/>
  <c r="G456" i="2"/>
  <c r="I454" i="2"/>
  <c r="I447" i="2" s="1"/>
  <c r="H454" i="2"/>
  <c r="G454" i="2" s="1"/>
  <c r="G453" i="2"/>
  <c r="I451" i="2"/>
  <c r="H451" i="2"/>
  <c r="G451" i="2" s="1"/>
  <c r="G450" i="2"/>
  <c r="I448" i="2"/>
  <c r="H448" i="2"/>
  <c r="G448" i="2"/>
  <c r="H447" i="2"/>
  <c r="G446" i="2"/>
  <c r="I444" i="2"/>
  <c r="H444" i="2"/>
  <c r="G444" i="2"/>
  <c r="G443" i="2"/>
  <c r="I441" i="2"/>
  <c r="H441" i="2"/>
  <c r="G441" i="2"/>
  <c r="G440" i="2"/>
  <c r="I438" i="2"/>
  <c r="I437" i="2" s="1"/>
  <c r="H438" i="2"/>
  <c r="G438" i="2" s="1"/>
  <c r="G436" i="2"/>
  <c r="I434" i="2"/>
  <c r="H434" i="2"/>
  <c r="G434" i="2" s="1"/>
  <c r="G433" i="2"/>
  <c r="I431" i="2"/>
  <c r="H431" i="2"/>
  <c r="G431" i="2"/>
  <c r="G430" i="2"/>
  <c r="I428" i="2"/>
  <c r="H428" i="2"/>
  <c r="G428" i="2"/>
  <c r="G427" i="2"/>
  <c r="G426" i="2"/>
  <c r="G425" i="2"/>
  <c r="G424" i="2"/>
  <c r="G423" i="2"/>
  <c r="G422" i="2"/>
  <c r="G421" i="2"/>
  <c r="G420" i="2"/>
  <c r="I418" i="2"/>
  <c r="H418" i="2"/>
  <c r="G418" i="2" s="1"/>
  <c r="G417" i="2"/>
  <c r="G416" i="2"/>
  <c r="G415" i="2"/>
  <c r="G414" i="2"/>
  <c r="I412" i="2"/>
  <c r="H412" i="2"/>
  <c r="G412" i="2"/>
  <c r="G411" i="2"/>
  <c r="I409" i="2"/>
  <c r="I403" i="2" s="1"/>
  <c r="H409" i="2"/>
  <c r="G409" i="2" s="1"/>
  <c r="G408" i="2"/>
  <c r="G407" i="2"/>
  <c r="G406" i="2"/>
  <c r="I404" i="2"/>
  <c r="G404" i="2" s="1"/>
  <c r="H404" i="2"/>
  <c r="H403" i="2"/>
  <c r="G402" i="2"/>
  <c r="G401" i="2"/>
  <c r="G400" i="2"/>
  <c r="G399" i="2"/>
  <c r="G398" i="2"/>
  <c r="G397" i="2"/>
  <c r="G396" i="2"/>
  <c r="I394" i="2"/>
  <c r="H394" i="2"/>
  <c r="G394" i="2"/>
  <c r="I393" i="2"/>
  <c r="I392" i="2" s="1"/>
  <c r="H393" i="2"/>
  <c r="G393" i="2"/>
  <c r="G391" i="2"/>
  <c r="G390" i="2"/>
  <c r="I388" i="2"/>
  <c r="H388" i="2"/>
  <c r="G388" i="2" s="1"/>
  <c r="G387" i="2"/>
  <c r="I385" i="2"/>
  <c r="I384" i="2" s="1"/>
  <c r="H385" i="2"/>
  <c r="H384" i="2" s="1"/>
  <c r="G384" i="2" s="1"/>
  <c r="G385" i="2"/>
  <c r="G383" i="2"/>
  <c r="I381" i="2"/>
  <c r="I380" i="2" s="1"/>
  <c r="G380" i="2" s="1"/>
  <c r="H381" i="2"/>
  <c r="G381" i="2" s="1"/>
  <c r="H380" i="2"/>
  <c r="G379" i="2"/>
  <c r="I377" i="2"/>
  <c r="G377" i="2" s="1"/>
  <c r="H377" i="2"/>
  <c r="H376" i="2"/>
  <c r="G375" i="2"/>
  <c r="I373" i="2"/>
  <c r="H373" i="2"/>
  <c r="G373" i="2"/>
  <c r="G372" i="2"/>
  <c r="I370" i="2"/>
  <c r="H370" i="2"/>
  <c r="H363" i="2" s="1"/>
  <c r="G363" i="2" s="1"/>
  <c r="G369" i="2"/>
  <c r="I367" i="2"/>
  <c r="H367" i="2"/>
  <c r="G367" i="2"/>
  <c r="G366" i="2"/>
  <c r="I364" i="2"/>
  <c r="H364" i="2"/>
  <c r="G364" i="2"/>
  <c r="I363" i="2"/>
  <c r="G362" i="2"/>
  <c r="I360" i="2"/>
  <c r="H360" i="2"/>
  <c r="G360" i="2"/>
  <c r="G359" i="2"/>
  <c r="I357" i="2"/>
  <c r="H357" i="2"/>
  <c r="G357" i="2" s="1"/>
  <c r="G356" i="2"/>
  <c r="G355" i="2"/>
  <c r="I354" i="2"/>
  <c r="H354" i="2"/>
  <c r="G354" i="2" s="1"/>
  <c r="G353" i="2"/>
  <c r="I351" i="2"/>
  <c r="I350" i="2" s="1"/>
  <c r="H351" i="2"/>
  <c r="H350" i="2" s="1"/>
  <c r="G350" i="2" s="1"/>
  <c r="G351" i="2"/>
  <c r="G349" i="2"/>
  <c r="I347" i="2"/>
  <c r="H347" i="2"/>
  <c r="G347" i="2"/>
  <c r="G346" i="2"/>
  <c r="G345" i="2"/>
  <c r="I344" i="2"/>
  <c r="H344" i="2"/>
  <c r="G344" i="2"/>
  <c r="G343" i="2"/>
  <c r="I341" i="2"/>
  <c r="H341" i="2"/>
  <c r="G341" i="2"/>
  <c r="I340" i="2"/>
  <c r="H340" i="2"/>
  <c r="G340" i="2"/>
  <c r="G338" i="2"/>
  <c r="G337" i="2"/>
  <c r="G336" i="2"/>
  <c r="I334" i="2"/>
  <c r="H334" i="2"/>
  <c r="G334" i="2"/>
  <c r="I333" i="2"/>
  <c r="H333" i="2"/>
  <c r="G333" i="2"/>
  <c r="G332" i="2"/>
  <c r="I330" i="2"/>
  <c r="H330" i="2"/>
  <c r="H329" i="2" s="1"/>
  <c r="G329" i="2" s="1"/>
  <c r="G330" i="2"/>
  <c r="I329" i="2"/>
  <c r="G328" i="2"/>
  <c r="G327" i="2"/>
  <c r="G326" i="2"/>
  <c r="G325" i="2"/>
  <c r="G324" i="2"/>
  <c r="G323" i="2"/>
  <c r="I321" i="2"/>
  <c r="H321" i="2"/>
  <c r="H320" i="2" s="1"/>
  <c r="G320" i="2" s="1"/>
  <c r="G321" i="2"/>
  <c r="I320" i="2"/>
  <c r="G319" i="2"/>
  <c r="G318" i="2"/>
  <c r="G317" i="2"/>
  <c r="G316" i="2"/>
  <c r="G315" i="2"/>
  <c r="G314" i="2"/>
  <c r="G313" i="2"/>
  <c r="G312" i="2"/>
  <c r="G311" i="2"/>
  <c r="I309" i="2"/>
  <c r="I308" i="2" s="1"/>
  <c r="G308" i="2" s="1"/>
  <c r="H309" i="2"/>
  <c r="G309" i="2" s="1"/>
  <c r="H308" i="2"/>
  <c r="G307" i="2"/>
  <c r="I305" i="2"/>
  <c r="G305" i="2" s="1"/>
  <c r="H305" i="2"/>
  <c r="H304" i="2"/>
  <c r="G303" i="2"/>
  <c r="I301" i="2"/>
  <c r="H301" i="2"/>
  <c r="G301" i="2"/>
  <c r="I300" i="2"/>
  <c r="H300" i="2"/>
  <c r="G300" i="2"/>
  <c r="G298" i="2"/>
  <c r="G297" i="2"/>
  <c r="G296" i="2"/>
  <c r="I294" i="2"/>
  <c r="H294" i="2"/>
  <c r="G294" i="2"/>
  <c r="I293" i="2"/>
  <c r="H293" i="2"/>
  <c r="G293" i="2"/>
  <c r="G292" i="2"/>
  <c r="I290" i="2"/>
  <c r="H290" i="2"/>
  <c r="H289" i="2" s="1"/>
  <c r="G289" i="2" s="1"/>
  <c r="G290" i="2"/>
  <c r="I289" i="2"/>
  <c r="G288" i="2"/>
  <c r="I286" i="2"/>
  <c r="H286" i="2"/>
  <c r="H285" i="2" s="1"/>
  <c r="G285" i="2" s="1"/>
  <c r="G286" i="2"/>
  <c r="I285" i="2"/>
  <c r="G284" i="2"/>
  <c r="G283" i="2"/>
  <c r="I282" i="2"/>
  <c r="I281" i="2" s="1"/>
  <c r="G281" i="2" s="1"/>
  <c r="H282" i="2"/>
  <c r="G282" i="2" s="1"/>
  <c r="H281" i="2"/>
  <c r="G280" i="2"/>
  <c r="G279" i="2"/>
  <c r="I277" i="2"/>
  <c r="G277" i="2" s="1"/>
  <c r="H276" i="2"/>
  <c r="G275" i="2"/>
  <c r="G274" i="2"/>
  <c r="G273" i="2"/>
  <c r="G272" i="2"/>
  <c r="G271" i="2"/>
  <c r="G270" i="2"/>
  <c r="I268" i="2"/>
  <c r="I267" i="2" s="1"/>
  <c r="H268" i="2"/>
  <c r="G268" i="2" s="1"/>
  <c r="H267" i="2"/>
  <c r="H266" i="2" s="1"/>
  <c r="G265" i="2"/>
  <c r="G264" i="2"/>
  <c r="G263" i="2"/>
  <c r="I261" i="2"/>
  <c r="G261" i="2" s="1"/>
  <c r="G259" i="2"/>
  <c r="I257" i="2"/>
  <c r="H257" i="2"/>
  <c r="G257" i="2" s="1"/>
  <c r="G256" i="2"/>
  <c r="I254" i="2"/>
  <c r="H254" i="2"/>
  <c r="H247" i="2" s="1"/>
  <c r="G247" i="2" s="1"/>
  <c r="G254" i="2"/>
  <c r="G253" i="2"/>
  <c r="I251" i="2"/>
  <c r="H251" i="2"/>
  <c r="G251" i="2" s="1"/>
  <c r="G250" i="2"/>
  <c r="I248" i="2"/>
  <c r="I247" i="2" s="1"/>
  <c r="H248" i="2"/>
  <c r="G248" i="2" s="1"/>
  <c r="G246" i="2"/>
  <c r="I244" i="2"/>
  <c r="H244" i="2"/>
  <c r="G244" i="2" s="1"/>
  <c r="G243" i="2"/>
  <c r="I241" i="2"/>
  <c r="H241" i="2"/>
  <c r="H234" i="2" s="1"/>
  <c r="G234" i="2" s="1"/>
  <c r="G240" i="2"/>
  <c r="I238" i="2"/>
  <c r="H238" i="2"/>
  <c r="G238" i="2"/>
  <c r="G237" i="2"/>
  <c r="I235" i="2"/>
  <c r="I234" i="2" s="1"/>
  <c r="H235" i="2"/>
  <c r="G235" i="2" s="1"/>
  <c r="G233" i="2"/>
  <c r="I231" i="2"/>
  <c r="H231" i="2"/>
  <c r="G231" i="2"/>
  <c r="I230" i="2"/>
  <c r="H230" i="2"/>
  <c r="G230" i="2"/>
  <c r="G229" i="2"/>
  <c r="G228" i="2"/>
  <c r="I226" i="2"/>
  <c r="H226" i="2"/>
  <c r="G226" i="2"/>
  <c r="G225" i="2"/>
  <c r="I223" i="2"/>
  <c r="H223" i="2"/>
  <c r="G223" i="2"/>
  <c r="G222" i="2"/>
  <c r="I220" i="2"/>
  <c r="I207" i="2" s="1"/>
  <c r="H220" i="2"/>
  <c r="G220" i="2" s="1"/>
  <c r="G219" i="2"/>
  <c r="I217" i="2"/>
  <c r="H217" i="2"/>
  <c r="G217" i="2"/>
  <c r="G216" i="2"/>
  <c r="G215" i="2"/>
  <c r="G214" i="2"/>
  <c r="G213" i="2"/>
  <c r="G212" i="2"/>
  <c r="G211" i="2"/>
  <c r="G210" i="2"/>
  <c r="I208" i="2"/>
  <c r="H208" i="2"/>
  <c r="G208" i="2" s="1"/>
  <c r="H204" i="2"/>
  <c r="G204" i="2" s="1"/>
  <c r="I203" i="2"/>
  <c r="H203" i="2"/>
  <c r="G203" i="2"/>
  <c r="H201" i="2"/>
  <c r="G201" i="2" s="1"/>
  <c r="I200" i="2"/>
  <c r="H200" i="2"/>
  <c r="G200" i="2"/>
  <c r="H198" i="2"/>
  <c r="H197" i="2" s="1"/>
  <c r="G197" i="2" s="1"/>
  <c r="I197" i="2"/>
  <c r="I196" i="2"/>
  <c r="H196" i="2"/>
  <c r="H194" i="2" s="1"/>
  <c r="G194" i="2" s="1"/>
  <c r="G196" i="2"/>
  <c r="I193" i="2"/>
  <c r="H193" i="2"/>
  <c r="H191" i="2" s="1"/>
  <c r="G191" i="2" s="1"/>
  <c r="G193" i="2"/>
  <c r="I190" i="2"/>
  <c r="H190" i="2"/>
  <c r="G190" i="2"/>
  <c r="H188" i="2"/>
  <c r="G188" i="2"/>
  <c r="I187" i="2"/>
  <c r="H187" i="2"/>
  <c r="G187" i="2" s="1"/>
  <c r="H185" i="2"/>
  <c r="G185" i="2"/>
  <c r="I184" i="2"/>
  <c r="H184" i="2"/>
  <c r="G184" i="2" s="1"/>
  <c r="H182" i="2"/>
  <c r="G182" i="2"/>
  <c r="I181" i="2"/>
  <c r="H181" i="2"/>
  <c r="G181" i="2" s="1"/>
  <c r="I178" i="2"/>
  <c r="G177" i="2"/>
  <c r="G176" i="2"/>
  <c r="I175" i="2"/>
  <c r="G175" i="2"/>
  <c r="I173" i="2"/>
  <c r="H173" i="2"/>
  <c r="G173" i="2" s="1"/>
  <c r="I172" i="2"/>
  <c r="H172" i="2"/>
  <c r="G172" i="2"/>
  <c r="H170" i="2"/>
  <c r="G170" i="2" s="1"/>
  <c r="I169" i="2"/>
  <c r="H169" i="2"/>
  <c r="G169" i="2"/>
  <c r="H167" i="2"/>
  <c r="H162" i="2" s="1"/>
  <c r="G167" i="2"/>
  <c r="G166" i="2"/>
  <c r="I165" i="2"/>
  <c r="G165" i="2" s="1"/>
  <c r="H163" i="2"/>
  <c r="G163" i="2"/>
  <c r="I162" i="2"/>
  <c r="G161" i="2"/>
  <c r="I159" i="2"/>
  <c r="H159" i="2"/>
  <c r="H155" i="2" s="1"/>
  <c r="G159" i="2"/>
  <c r="G158" i="2"/>
  <c r="I156" i="2"/>
  <c r="H156" i="2"/>
  <c r="G156" i="2" s="1"/>
  <c r="I155" i="2"/>
  <c r="I153" i="2"/>
  <c r="I151" i="2" s="1"/>
  <c r="I134" i="2"/>
  <c r="I132" i="2" s="1"/>
  <c r="I131" i="2" s="1"/>
  <c r="H134" i="2"/>
  <c r="H132" i="2" s="1"/>
  <c r="G130" i="2"/>
  <c r="I128" i="2"/>
  <c r="I126" i="2" s="1"/>
  <c r="H128" i="2"/>
  <c r="G128" i="2"/>
  <c r="I127" i="2"/>
  <c r="H127" i="2"/>
  <c r="G127" i="2" s="1"/>
  <c r="H124" i="2"/>
  <c r="I123" i="2"/>
  <c r="H123" i="2"/>
  <c r="G123" i="2" s="1"/>
  <c r="I121" i="2"/>
  <c r="H121" i="2"/>
  <c r="G121" i="2" s="1"/>
  <c r="I120" i="2"/>
  <c r="H120" i="2"/>
  <c r="G120" i="2"/>
  <c r="I118" i="2"/>
  <c r="H118" i="2"/>
  <c r="H117" i="2" s="1"/>
  <c r="G118" i="2"/>
  <c r="G115" i="2"/>
  <c r="G114" i="2"/>
  <c r="I112" i="2"/>
  <c r="H112" i="2"/>
  <c r="H111" i="2" s="1"/>
  <c r="G111" i="2" s="1"/>
  <c r="G112" i="2"/>
  <c r="I111" i="2"/>
  <c r="G110" i="2"/>
  <c r="I109" i="2"/>
  <c r="H109" i="2"/>
  <c r="G109" i="2" s="1"/>
  <c r="I108" i="2"/>
  <c r="H108" i="2"/>
  <c r="G108" i="2"/>
  <c r="I106" i="2"/>
  <c r="I105" i="2" s="1"/>
  <c r="H106" i="2"/>
  <c r="H105" i="2" s="1"/>
  <c r="G105" i="2" s="1"/>
  <c r="G106" i="2"/>
  <c r="G104" i="2"/>
  <c r="G103" i="2"/>
  <c r="G102" i="2"/>
  <c r="G101" i="2"/>
  <c r="G100" i="2"/>
  <c r="I98" i="2"/>
  <c r="H98" i="2"/>
  <c r="H97" i="2" s="1"/>
  <c r="G97" i="2" s="1"/>
  <c r="G98" i="2"/>
  <c r="I97" i="2"/>
  <c r="G96" i="2"/>
  <c r="I94" i="2"/>
  <c r="I93" i="2" s="1"/>
  <c r="H94" i="2"/>
  <c r="H93" i="2" s="1"/>
  <c r="G88" i="2"/>
  <c r="G87" i="2"/>
  <c r="I86" i="2"/>
  <c r="I85" i="2" s="1"/>
  <c r="G85" i="2" s="1"/>
  <c r="H86" i="2"/>
  <c r="G86" i="2" s="1"/>
  <c r="H85" i="2"/>
  <c r="G84" i="2"/>
  <c r="I82" i="2"/>
  <c r="G82" i="2" s="1"/>
  <c r="H82" i="2"/>
  <c r="H81" i="2"/>
  <c r="G80" i="2"/>
  <c r="G79" i="2"/>
  <c r="G78" i="2"/>
  <c r="G77" i="2"/>
  <c r="G76" i="2"/>
  <c r="G75" i="2"/>
  <c r="G74" i="2"/>
  <c r="I72" i="2"/>
  <c r="H72" i="2"/>
  <c r="G72" i="2"/>
  <c r="I71" i="2"/>
  <c r="H71" i="2"/>
  <c r="G71" i="2" s="1"/>
  <c r="G70" i="2"/>
  <c r="G69" i="2"/>
  <c r="I68" i="2"/>
  <c r="I66" i="2" s="1"/>
  <c r="I64" i="2" s="1"/>
  <c r="I63" i="2" s="1"/>
  <c r="H68" i="2"/>
  <c r="H67" i="2" s="1"/>
  <c r="G67" i="2" s="1"/>
  <c r="G68" i="2"/>
  <c r="I67" i="2"/>
  <c r="G62" i="2"/>
  <c r="G61" i="2"/>
  <c r="G60" i="2"/>
  <c r="G59" i="2"/>
  <c r="I58" i="2"/>
  <c r="I57" i="2"/>
  <c r="H57" i="2"/>
  <c r="G57" i="2"/>
  <c r="I55" i="2"/>
  <c r="H55" i="2"/>
  <c r="G55" i="2"/>
  <c r="I54" i="2"/>
  <c r="H54" i="2"/>
  <c r="G54" i="2"/>
  <c r="I52" i="2"/>
  <c r="I51" i="2" s="1"/>
  <c r="H52" i="2"/>
  <c r="G50" i="2"/>
  <c r="G49" i="2"/>
  <c r="I48" i="2"/>
  <c r="G48" i="2" s="1"/>
  <c r="H48" i="2"/>
  <c r="I47" i="2"/>
  <c r="I45" i="2" s="1"/>
  <c r="I44" i="2" s="1"/>
  <c r="H47" i="2"/>
  <c r="H45" i="2" s="1"/>
  <c r="G47" i="2"/>
  <c r="G46" i="2"/>
  <c r="G43" i="2"/>
  <c r="G42" i="2"/>
  <c r="I40" i="2"/>
  <c r="H40" i="2"/>
  <c r="G40" i="2"/>
  <c r="G39" i="2"/>
  <c r="I37" i="2"/>
  <c r="H37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I12" i="2"/>
  <c r="I11" i="2" s="1"/>
  <c r="H12" i="2"/>
  <c r="H11" i="2" s="1"/>
  <c r="G12" i="2"/>
  <c r="I154" i="3" l="1"/>
  <c r="G177" i="3"/>
  <c r="G157" i="3"/>
  <c r="G64" i="3"/>
  <c r="I30" i="3"/>
  <c r="I63" i="3"/>
  <c r="I106" i="3"/>
  <c r="H17" i="3"/>
  <c r="G17" i="3" s="1"/>
  <c r="H50" i="3"/>
  <c r="G35" i="3"/>
  <c r="H67" i="3"/>
  <c r="G67" i="3" s="1"/>
  <c r="H79" i="3"/>
  <c r="G79" i="3" s="1"/>
  <c r="H83" i="3"/>
  <c r="G83" i="3" s="1"/>
  <c r="I109" i="3"/>
  <c r="G109" i="3" s="1"/>
  <c r="H119" i="3"/>
  <c r="H155" i="3"/>
  <c r="I177" i="3"/>
  <c r="G200" i="3"/>
  <c r="H206" i="3"/>
  <c r="I119" i="3"/>
  <c r="H151" i="3"/>
  <c r="G151" i="3" s="1"/>
  <c r="H9" i="3"/>
  <c r="H91" i="3"/>
  <c r="G91" i="3" s="1"/>
  <c r="H107" i="3"/>
  <c r="H175" i="3"/>
  <c r="G175" i="3" s="1"/>
  <c r="G203" i="3"/>
  <c r="H220" i="3"/>
  <c r="G220" i="3" s="1"/>
  <c r="I32" i="3"/>
  <c r="G32" i="3" s="1"/>
  <c r="H92" i="2"/>
  <c r="G93" i="2"/>
  <c r="H557" i="2"/>
  <c r="G558" i="2"/>
  <c r="G267" i="2"/>
  <c r="H299" i="2"/>
  <c r="I339" i="2"/>
  <c r="G162" i="2"/>
  <c r="H154" i="2"/>
  <c r="H153" i="2"/>
  <c r="G155" i="2"/>
  <c r="H339" i="2"/>
  <c r="I117" i="2"/>
  <c r="H392" i="2"/>
  <c r="G392" i="2" s="1"/>
  <c r="G403" i="2"/>
  <c r="G447" i="2"/>
  <c r="I92" i="2"/>
  <c r="I91" i="2"/>
  <c r="G91" i="2" s="1"/>
  <c r="I124" i="2"/>
  <c r="G124" i="2" s="1"/>
  <c r="G126" i="2"/>
  <c r="G11" i="2"/>
  <c r="I149" i="2"/>
  <c r="I147" i="2" s="1"/>
  <c r="I150" i="2"/>
  <c r="G132" i="2"/>
  <c r="I10" i="2"/>
  <c r="G45" i="2"/>
  <c r="H44" i="2"/>
  <c r="G44" i="2" s="1"/>
  <c r="G52" i="2"/>
  <c r="G94" i="2"/>
  <c r="G134" i="2"/>
  <c r="G198" i="2"/>
  <c r="G241" i="2"/>
  <c r="G466" i="2"/>
  <c r="G522" i="2"/>
  <c r="I81" i="2"/>
  <c r="G81" i="2" s="1"/>
  <c r="I276" i="2"/>
  <c r="G276" i="2" s="1"/>
  <c r="I304" i="2"/>
  <c r="G304" i="2" s="1"/>
  <c r="I376" i="2"/>
  <c r="G376" i="2" s="1"/>
  <c r="H437" i="2"/>
  <c r="G437" i="2" s="1"/>
  <c r="H517" i="2"/>
  <c r="G517" i="2" s="1"/>
  <c r="I551" i="2"/>
  <c r="G551" i="2" s="1"/>
  <c r="H565" i="2"/>
  <c r="G565" i="2" s="1"/>
  <c r="H207" i="2"/>
  <c r="G207" i="2" s="1"/>
  <c r="H179" i="2"/>
  <c r="I260" i="2"/>
  <c r="G260" i="2" s="1"/>
  <c r="H66" i="2"/>
  <c r="G370" i="2"/>
  <c r="H502" i="2"/>
  <c r="G502" i="2" s="1"/>
  <c r="H539" i="2"/>
  <c r="G539" i="2" s="1"/>
  <c r="G206" i="3" l="1"/>
  <c r="H205" i="3"/>
  <c r="G30" i="3"/>
  <c r="I29" i="3"/>
  <c r="H45" i="3"/>
  <c r="G45" i="3" s="1"/>
  <c r="G50" i="3"/>
  <c r="G155" i="3"/>
  <c r="H154" i="3"/>
  <c r="G154" i="3" s="1"/>
  <c r="G119" i="3"/>
  <c r="H63" i="3"/>
  <c r="G63" i="3" s="1"/>
  <c r="G107" i="3"/>
  <c r="H106" i="3"/>
  <c r="G106" i="3" s="1"/>
  <c r="H132" i="3"/>
  <c r="G132" i="3" s="1"/>
  <c r="H64" i="2"/>
  <c r="G66" i="2"/>
  <c r="G299" i="2"/>
  <c r="H178" i="2"/>
  <c r="G178" i="2" s="1"/>
  <c r="G179" i="2"/>
  <c r="I146" i="2"/>
  <c r="I145" i="2"/>
  <c r="I143" i="2" s="1"/>
  <c r="I266" i="2"/>
  <c r="G266" i="2" s="1"/>
  <c r="G154" i="2"/>
  <c r="G339" i="2"/>
  <c r="I154" i="2"/>
  <c r="I9" i="2" s="1"/>
  <c r="I299" i="2"/>
  <c r="H556" i="2"/>
  <c r="G556" i="2" s="1"/>
  <c r="G557" i="2"/>
  <c r="H525" i="2"/>
  <c r="G525" i="2" s="1"/>
  <c r="H465" i="2"/>
  <c r="G465" i="2" s="1"/>
  <c r="H151" i="2"/>
  <c r="G153" i="2"/>
  <c r="G117" i="2"/>
  <c r="G92" i="2"/>
  <c r="G29" i="3" l="1"/>
  <c r="I27" i="3"/>
  <c r="G205" i="3"/>
  <c r="H199" i="3"/>
  <c r="G199" i="3" s="1"/>
  <c r="G64" i="2"/>
  <c r="H63" i="2"/>
  <c r="I142" i="2"/>
  <c r="I141" i="2"/>
  <c r="I139" i="2" s="1"/>
  <c r="H149" i="2"/>
  <c r="H150" i="2"/>
  <c r="G150" i="2" s="1"/>
  <c r="G151" i="2"/>
  <c r="G27" i="3" l="1"/>
  <c r="I9" i="3"/>
  <c r="H8" i="3"/>
  <c r="H147" i="2"/>
  <c r="G149" i="2"/>
  <c r="I138" i="2"/>
  <c r="I116" i="2" s="1"/>
  <c r="I137" i="2"/>
  <c r="I135" i="2" s="1"/>
  <c r="G63" i="2"/>
  <c r="H58" i="2"/>
  <c r="I8" i="3" l="1"/>
  <c r="G8" i="3" s="1"/>
  <c r="G9" i="3"/>
  <c r="G58" i="2"/>
  <c r="H51" i="2"/>
  <c r="G147" i="2"/>
  <c r="H146" i="2"/>
  <c r="G146" i="2" s="1"/>
  <c r="H145" i="2"/>
  <c r="H143" i="2" l="1"/>
  <c r="G145" i="2"/>
  <c r="G51" i="2"/>
  <c r="H10" i="2"/>
  <c r="G10" i="2" l="1"/>
  <c r="G143" i="2"/>
  <c r="H142" i="2"/>
  <c r="G142" i="2" s="1"/>
  <c r="H141" i="2"/>
  <c r="H139" i="2" l="1"/>
  <c r="G141" i="2"/>
  <c r="H138" i="2" l="1"/>
  <c r="G138" i="2" s="1"/>
  <c r="H137" i="2"/>
  <c r="G139" i="2"/>
  <c r="H135" i="2" l="1"/>
  <c r="G137" i="2"/>
  <c r="G135" i="2" l="1"/>
  <c r="H131" i="2"/>
  <c r="G131" i="2" l="1"/>
  <c r="H116" i="2"/>
  <c r="G116" i="2" l="1"/>
  <c r="H9" i="2"/>
  <c r="G9" i="2" s="1"/>
</calcChain>
</file>

<file path=xl/sharedStrings.xml><?xml version="1.0" encoding="utf-8"?>
<sst xmlns="http://schemas.openxmlformats.org/spreadsheetml/2006/main" count="1636" uniqueCount="515">
  <si>
    <t>(հազար դրամներով)</t>
  </si>
  <si>
    <t>այդ թվում`</t>
  </si>
  <si>
    <t>վարչական մաս</t>
  </si>
  <si>
    <t>ֆոնդային մաս</t>
  </si>
  <si>
    <t xml:space="preserve"> X</t>
  </si>
  <si>
    <t>X</t>
  </si>
  <si>
    <t>3</t>
  </si>
  <si>
    <t xml:space="preserve"> </t>
  </si>
  <si>
    <t xml:space="preserve"> -Աշխատողների աշխատավարձեր և հավելավճարներ</t>
  </si>
  <si>
    <t xml:space="preserve"> -Էներգետիկ  ծառայություններ</t>
  </si>
  <si>
    <t xml:space="preserve"> -Կոմունալ ծառայություններ</t>
  </si>
  <si>
    <t>4213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</si>
  <si>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</si>
  <si>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</si>
  <si>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</si>
  <si>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</si>
  <si>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-Ներքին գործուղումներ</t>
  </si>
  <si>
    <t xml:space="preserve"> -Արտասահմանյան գործուղումների գծով ծախսեր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</si>
  <si>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</si>
  <si>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</si>
  <si>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</si>
  <si>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-Տեղեկատվական ծառայություններ</t>
  </si>
  <si>
    <t>4234</t>
  </si>
  <si>
    <t xml:space="preserve"> -Կառավարչական ծառայություններ</t>
  </si>
  <si>
    <t>4236</t>
  </si>
  <si>
    <t xml:space="preserve"> -Ներկայացուցչական ծախսեր</t>
  </si>
  <si>
    <t xml:space="preserve"> -Ընդհանուր բնույթի այլ ծառայություններ</t>
  </si>
  <si>
    <t>4239</t>
  </si>
  <si>
    <t xml:space="preserve"> -Մասնագիտական ծառայություններ</t>
  </si>
  <si>
    <t>4241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</si>
  <si>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</si>
  <si>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</si>
  <si>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>4252</t>
  </si>
  <si>
    <t xml:space="preserve"> -Գրասենյակային նյութեր և հագուստ</t>
  </si>
  <si>
    <t>4261</t>
  </si>
  <si>
    <t xml:space="preserve"> -Տրանսպորտային նյութեր</t>
  </si>
  <si>
    <t xml:space="preserve"> -Կենցաղային և հանրային սննդի նյութեր</t>
  </si>
  <si>
    <t xml:space="preserve"> -Հատուկ նպատակային այլ նյութեր</t>
  </si>
  <si>
    <t>4269</t>
  </si>
  <si>
    <t xml:space="preserve"> -Սուբսիդիաներ ոչ-ֆինանսական պետական (hամայնքային) կազմակերպություններին </t>
  </si>
  <si>
    <t>4511</t>
  </si>
  <si>
    <t xml:space="preserve"> -Սուբսիդիաներ ոչ պետական (ոչ hամայնքային) ֆինանսական  կազմակերպություններին </t>
  </si>
  <si>
    <t xml:space="preserve"> -Կապիտալ դրամաշնորհներ միջազգային կազմակերպություններին</t>
  </si>
  <si>
    <t>4637</t>
  </si>
  <si>
    <t>4638</t>
  </si>
  <si>
    <t>4639</t>
  </si>
  <si>
    <t xml:space="preserve"> -Կրթական, մշակութային և սպորտային նպաստներ բյուջեից</t>
  </si>
  <si>
    <t xml:space="preserve"> -Այլ նպաստներ բյուջեից</t>
  </si>
  <si>
    <t>4729</t>
  </si>
  <si>
    <t xml:space="preserve"> -Նվիրատվություններ այլ շահույթ չհետապնդող կազմակերպություններին</t>
  </si>
  <si>
    <t xml:space="preserve"> -Պարտադիր վճարներ</t>
  </si>
  <si>
    <t>4823</t>
  </si>
  <si>
    <t xml:space="preserve"> -Դատարանների կողմից նշանակված տույժեր և տուգանքներ</t>
  </si>
  <si>
    <t>4831</t>
  </si>
  <si>
    <t xml:space="preserve"> -Բնական աղետներից առաջացած վնասվածքների կամ վնասների վերականգնում</t>
  </si>
  <si>
    <t xml:space="preserve"> - Շենքերի և շինությունների կառուցում</t>
  </si>
  <si>
    <t xml:space="preserve"> - Շենքերի և շինությունների կապիտալ վերանորոգում</t>
  </si>
  <si>
    <t>5113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</si>
  <si>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</si>
  <si>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</si>
  <si>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</si>
  <si>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- Նախագծահետազոտական ծախսեր</t>
  </si>
  <si>
    <t>5134</t>
  </si>
  <si>
    <t xml:space="preserve"> -Հող</t>
  </si>
  <si>
    <t>5411</t>
  </si>
  <si>
    <t xml:space="preserve">Համաֆինանսավորմամբ իրականացվող ծրագրեր և (կամ) կապիտալ ակտիվի ձեռքբերում </t>
  </si>
  <si>
    <t>5511</t>
  </si>
  <si>
    <t xml:space="preserve">ԱՆՇԱՐԺ ԳՈՒՅՔԻ ԻՐԱՑՈՒՄԻՑ ՄՈՒՏՔԵՐ </t>
  </si>
  <si>
    <t>ԱՅԼ ՀԻՄՆԱԿԱՆ ՄԻՋՈՑՆԵՐԻ ԻՐԱՑՈՒՄԻՑ ՄՈՒՏՔԵՐ</t>
  </si>
  <si>
    <t>ՀՈՂԻ ԻՐԱՑՈՒՄԻՑ ՄՈՒՏՔԵՐ</t>
  </si>
  <si>
    <r>
      <t xml:space="preserve">                                                                       </t>
    </r>
    <r>
      <rPr>
        <b/>
        <u/>
        <sz val="8"/>
        <rFont val="GHEA Grapalat"/>
        <family val="3"/>
      </rPr>
      <t>ՀԱՎԵԼՎԱԾ 2</t>
    </r>
  </si>
  <si>
    <t xml:space="preserve"> ՀԱՄԱՅՆՔԻ ԲՅՈՒՋԵԻ ԾԱԽՍԵՐԸ` ԸՍՏ ԲՅՈՒՋԵՏԱՅԻՆ ԾԱԽՍԵՐԻ ԳՈՐԾԱՌՆԱԿԱՆ ԴԱՍԱԿԱՐԳՄԱՆ</t>
  </si>
  <si>
    <t xml:space="preserve">  Տողի NN</t>
  </si>
  <si>
    <t>Բաժին</t>
  </si>
  <si>
    <t>Խումբ</t>
  </si>
  <si>
    <t>Դաս</t>
  </si>
  <si>
    <t>Բյուջետային ծախսերի գործառական դասակարգման բաժինների, խմբերի և դասերի անվանումները</t>
  </si>
  <si>
    <t>Description</t>
  </si>
  <si>
    <t xml:space="preserve">  Ընդամենը (ս.7 +ս.8)</t>
  </si>
  <si>
    <t>ԸՆԴԱՄԵՆԸ ԾԱԽՍԵՐ (տող2100+տող2200+տող2300+տող2400+տող2500+տող2600+ տող2700+տող2800+տող2900+տող3000+տող3100)</t>
  </si>
  <si>
    <t>01</t>
  </si>
  <si>
    <t>0</t>
  </si>
  <si>
    <t xml:space="preserve">ԸՆԴՀԱՆՈՒՐ ԲՆՈՒՅԹԻ ՀԱՆՐԱՅԻՆ ԾԱՌԱՅՈՒԹՅՈՒՆՆԵՐ, այդ թվում` (տող2110+տող2120+տող2130+տող2140+տող2150+տող2160+տող2170+տող2180)                                                                                        </t>
  </si>
  <si>
    <t>GENERAL PUBLIC SERVICES</t>
  </si>
  <si>
    <t>1</t>
  </si>
  <si>
    <t>Օրենսդիր և գործադիր մարմիններ, պետական կառավարում, ‎ֆինանսական և հարկաբյուջետային հարաբերություններ, արտաքին հարաբերություններ, որից`</t>
  </si>
  <si>
    <t>Executive and Legislative Organs, Financial and Fiscal Affairs, External Affairs</t>
  </si>
  <si>
    <t xml:space="preserve">Օրենսդիր և գործադիր մարմիններ,պետական կառավարում </t>
  </si>
  <si>
    <t>Executive and legislative organs</t>
  </si>
  <si>
    <t>2</t>
  </si>
  <si>
    <t xml:space="preserve">Ֆինանսական և հարկաբյուջետային հարաբերություններ </t>
  </si>
  <si>
    <t>Financial and fiscal affairs</t>
  </si>
  <si>
    <t xml:space="preserve">Արտաքին հարաբերություններ </t>
  </si>
  <si>
    <t>External affairs</t>
  </si>
  <si>
    <t>Արտաքին տնտեսական օգնություն, որից`</t>
  </si>
  <si>
    <t>Foreign Economic Aid</t>
  </si>
  <si>
    <t>Արտաքին տնտեսական աջակցություն</t>
  </si>
  <si>
    <t>Economic aid to developing countries and countries in transition</t>
  </si>
  <si>
    <t xml:space="preserve">Միջազգային կազմակերպությունների միջոցով տրամադրվող տնտեսական օգնություն </t>
  </si>
  <si>
    <t>Economic aid routed through international organizations</t>
  </si>
  <si>
    <t>Ընդհանուր բնույթի ծառայություններ, որից`</t>
  </si>
  <si>
    <t>General Services</t>
  </si>
  <si>
    <t xml:space="preserve">Աշխատակազմի /կադրերի/ գծով ընդհանուր բնույթի ծառայություններ </t>
  </si>
  <si>
    <t>General personnel services</t>
  </si>
  <si>
    <t xml:space="preserve">Ծրագրման և վիճակագրական ընդհանուր ծառայություններ </t>
  </si>
  <si>
    <t>Overall planning and statistical services</t>
  </si>
  <si>
    <t xml:space="preserve">Ընդհանուր բնույթի այլ ծառայություններ </t>
  </si>
  <si>
    <t>Other general services</t>
  </si>
  <si>
    <t>Ընդհանուր բնույթի հետազոտական աշխատանք, որից`</t>
  </si>
  <si>
    <t>Basic Research</t>
  </si>
  <si>
    <t xml:space="preserve">Ընդհանուր բնույթի հետազոտական աշխատանք </t>
  </si>
  <si>
    <t>Basic research</t>
  </si>
  <si>
    <t xml:space="preserve">Ընդհանուր բնույթի հանրային ծառայությունների գծով հետազոտական և նախագծային աշխատանքներ, որից` </t>
  </si>
  <si>
    <t>R&amp;D General Public Services</t>
  </si>
  <si>
    <t xml:space="preserve">Ընդհանուր բնույթի հանրային ծառայություններ գծով հետազոտական և նախագծային աշխատանքներ  </t>
  </si>
  <si>
    <t>R&amp;D General public services</t>
  </si>
  <si>
    <t>Ընդհանուր բնույթի հանրային ծառայություններ (այլ դասերին չպատկանող), որից`</t>
  </si>
  <si>
    <t>General Services Not Elsewhere Classified</t>
  </si>
  <si>
    <t xml:space="preserve">Ընդհանուր բնույթի հանրային ծառայություններ (այլ դասերին չպատկանող) </t>
  </si>
  <si>
    <t>General services not elsewhere classified</t>
  </si>
  <si>
    <t xml:space="preserve">Պետական պարտքի գծով գործառնություններ, որից`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</si>
  <si>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</si>
  <si>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տրանսֆերտներ, որից`</t>
  </si>
  <si>
    <t>Transfers of a General Character Between Different Levels of Government</t>
  </si>
  <si>
    <t>Transfers of a general character between different levels of government</t>
  </si>
  <si>
    <t xml:space="preserve"> - դրամաշնորհներ ՀՀ պետական բյուջեին  </t>
  </si>
  <si>
    <t xml:space="preserve"> - դրամաշնորհներ ՀՀ այլ համայնքերի բյուջեներին  </t>
  </si>
  <si>
    <t>այդ թվում` Երևանի համաքաղաքային ծախսերի ֆինանսավորման համար</t>
  </si>
  <si>
    <t>02</t>
  </si>
  <si>
    <t>ՊԱՇՏՊԱՆՈՒԹՅՈՒՆ, այդ թվում` (տող2210+2220+տող2230+տող2240+տող2250)</t>
  </si>
  <si>
    <t>DEFENSE</t>
  </si>
  <si>
    <t>Ռազմական պաշտպանություն, որից`</t>
  </si>
  <si>
    <t>Military Defense</t>
  </si>
  <si>
    <t xml:space="preserve">Ռազմական պաշտպանություն </t>
  </si>
  <si>
    <t>Military defense</t>
  </si>
  <si>
    <t>Քաղաքացիական պաշտպանություն, որից`</t>
  </si>
  <si>
    <t>Civil Defense</t>
  </si>
  <si>
    <t xml:space="preserve">Քաղաքացիական պաշտպանություն </t>
  </si>
  <si>
    <t>Civil defense</t>
  </si>
  <si>
    <t>Արտաքին ռազմական օգնություն, որից`</t>
  </si>
  <si>
    <t>Foreign Military Aid</t>
  </si>
  <si>
    <t xml:space="preserve">Արտաքին ռազմական օգնություն </t>
  </si>
  <si>
    <t>Foreign military aid</t>
  </si>
  <si>
    <t>Հետազոտական և նախագծային աշխատանքներ պաշտպանության ոլորտում, որից`</t>
  </si>
  <si>
    <t>R&amp;D Defense</t>
  </si>
  <si>
    <t>Պաշտպանություն (այլ դասերին չպատկանող), որից`</t>
  </si>
  <si>
    <t>Defense Not Elsewhere Classified</t>
  </si>
  <si>
    <t>Պաշտպանություն (այլ դասերին չպատկանող)</t>
  </si>
  <si>
    <t>Defense not elsewhere classified</t>
  </si>
  <si>
    <t>03</t>
  </si>
  <si>
    <t>ՀԱՍԱՐԱԿԱԿԱՆ ԿԱՐԳ, ԱՆՎՏԱՆԳՈՒԹՅՈՒՆ և ԴԱՏԱԿԱՆ ԳՈՐԾՈՒՆԵՈՒԹՅՈՒՆ, այդ թվում (տող2310+տող2320+տող2330+տող2340+տող2350+տող2360+տող2370)</t>
  </si>
  <si>
    <t>PUBLIC ORDER AND SAFETY</t>
  </si>
  <si>
    <t>Հասարակական կարգ և անվտանգություն, որից`</t>
  </si>
  <si>
    <t>Police Services</t>
  </si>
  <si>
    <t>Ոստիկանություն</t>
  </si>
  <si>
    <t>Police services</t>
  </si>
  <si>
    <t>Ազգային անվտանգություն</t>
  </si>
  <si>
    <t>Պետական պահպանություն</t>
  </si>
  <si>
    <t>Փրկարար ծառայություն, որից`</t>
  </si>
  <si>
    <t>Fire Protection Services</t>
  </si>
  <si>
    <t xml:space="preserve">Փրկարար ծառայություն </t>
  </si>
  <si>
    <t>Fire protection services</t>
  </si>
  <si>
    <t>Դատական գործունեություն և իրավական պաշտպանություն, որից`</t>
  </si>
  <si>
    <t>Law Courts</t>
  </si>
  <si>
    <t xml:space="preserve">Դատարաններ </t>
  </si>
  <si>
    <t>Law courts</t>
  </si>
  <si>
    <t>Իրավական պաշտպանություն</t>
  </si>
  <si>
    <t>Դատախազություն, որից`</t>
  </si>
  <si>
    <t>Դատախազություն</t>
  </si>
  <si>
    <t>Կալանավայրեր, որից`</t>
  </si>
  <si>
    <t>Prisons</t>
  </si>
  <si>
    <t xml:space="preserve">Կալանավայրեր </t>
  </si>
  <si>
    <t xml:space="preserve">Հետազոտական ու նախագծային աշխատանքներ հասարակական կարգի և անվտանգության ոլորտում, որից` </t>
  </si>
  <si>
    <t>R&amp;D Public Order and Safety</t>
  </si>
  <si>
    <t xml:space="preserve">Հետազոտական ու նախագծային աշխատանքներ հասարակական կարգի և անվտանգության ոլորտում </t>
  </si>
  <si>
    <t>R&amp;D Public order and safety</t>
  </si>
  <si>
    <t>Հասարակական կարգ և անվտանգություն  (այլ դասերին չպատկանող), որից`</t>
  </si>
  <si>
    <t>Public Order and Safety Not Elsewhere Classified</t>
  </si>
  <si>
    <t>Հասարակական կարգ և անվտանգություն (այլ դասերին չպատկանող)</t>
  </si>
  <si>
    <t>Public order and safety not elsewhere classified</t>
  </si>
  <si>
    <t>04</t>
  </si>
  <si>
    <t>ՏՆՏԵՍԱԿԱՆ ՀԱՐԱԲԵՐՈՒԹՅՈՒՆՆԵՐ, այդ թվում` (տող2410+տող2420+տող2430+տող2440+տող2450+տող2460+տող2470+տող2480+տող2490)</t>
  </si>
  <si>
    <t>ECONOMIC AFFAIRS</t>
  </si>
  <si>
    <t>Ընդհանուր բնույթի տնտեսական, առևտրային և աշխատանքի գծով հարաբերություններ, որից`</t>
  </si>
  <si>
    <t>General Economic, Commercial and Labor Affairs</t>
  </si>
  <si>
    <t xml:space="preserve">Ընդհանուր բնույթի տնտեսական և առևտրային հարաբերություններ </t>
  </si>
  <si>
    <t>General economic and commercial affairs</t>
  </si>
  <si>
    <t xml:space="preserve">Աշխատանքի հետ կապված ընդհանուր բնույթի հարաբերություններ </t>
  </si>
  <si>
    <t>General labor affairs</t>
  </si>
  <si>
    <t>Գյուղատնտեսություն, անտառային տնտեսություն, ձկնորսություն և որսորդություն, որից`</t>
  </si>
  <si>
    <t>Agriculture, Forestry, Fishing and Hunting</t>
  </si>
  <si>
    <t xml:space="preserve">Գյուղատնտեսություն </t>
  </si>
  <si>
    <t>Agriculture</t>
  </si>
  <si>
    <t xml:space="preserve">Անտառային տնտեսություն </t>
  </si>
  <si>
    <t>Forestry</t>
  </si>
  <si>
    <t>Ձկնորսություն և որսորդություն</t>
  </si>
  <si>
    <t>Fishing and hunting</t>
  </si>
  <si>
    <t>Ոռոգում</t>
  </si>
  <si>
    <t>Վառելիք և էներգետիկա, որից`</t>
  </si>
  <si>
    <t>Fuel and Energy</t>
  </si>
  <si>
    <t>Քարածուխ  և այլ կարծր բնական վառելիք</t>
  </si>
  <si>
    <t>Coal and other solid mineral fuels</t>
  </si>
  <si>
    <t xml:space="preserve">Նավթամթերք և բնական գազ </t>
  </si>
  <si>
    <t>Petroleum and natural gas</t>
  </si>
  <si>
    <t>Միջուկային վառելիք</t>
  </si>
  <si>
    <t>Nuclear fuel</t>
  </si>
  <si>
    <t>Վառելիքի այլ տեսակներ</t>
  </si>
  <si>
    <t>Other fuels</t>
  </si>
  <si>
    <t xml:space="preserve">Էլեկտրաէներգիա </t>
  </si>
  <si>
    <t>Electricity</t>
  </si>
  <si>
    <t>Ոչ էլեկտրական էներգիա</t>
  </si>
  <si>
    <t>Non-electric energy</t>
  </si>
  <si>
    <t>Լեռնաարդյունահանում, արդյունաբերություն և շինարարություն, որից`</t>
  </si>
  <si>
    <t>Mining, Manufacturing and Construction</t>
  </si>
  <si>
    <t>Հանքային ռեսուրսների արդյունահանում, բացառությամբ բնական վառելիքի</t>
  </si>
  <si>
    <t>Mining of mineral resources other than mineral fuels</t>
  </si>
  <si>
    <t xml:space="preserve">Արդյունաբերություն </t>
  </si>
  <si>
    <t>Manufacturing</t>
  </si>
  <si>
    <t xml:space="preserve">Շինարարություն </t>
  </si>
  <si>
    <t>Construction</t>
  </si>
  <si>
    <t>Տրանսպորտ, որից`</t>
  </si>
  <si>
    <t>Transport</t>
  </si>
  <si>
    <t xml:space="preserve">ճանապարհային տրանսպորտ </t>
  </si>
  <si>
    <t>Road transport</t>
  </si>
  <si>
    <t xml:space="preserve">Ջրային տրանսպորտ </t>
  </si>
  <si>
    <t>Water transport</t>
  </si>
  <si>
    <t xml:space="preserve">Երկաթուղային տրանսպորտ </t>
  </si>
  <si>
    <t>Railway transport</t>
  </si>
  <si>
    <t xml:space="preserve">Օդային տրանսպորտ </t>
  </si>
  <si>
    <t>Air transport</t>
  </si>
  <si>
    <t xml:space="preserve">Խողովակաշարային և այլ տրանսպորտ </t>
  </si>
  <si>
    <t>Pipeline and other transport</t>
  </si>
  <si>
    <t>Կապ, որից`</t>
  </si>
  <si>
    <t>Communication</t>
  </si>
  <si>
    <t xml:space="preserve">Կապ </t>
  </si>
  <si>
    <t>Այլ բնագավառներ, որից`</t>
  </si>
  <si>
    <t>Other Industries</t>
  </si>
  <si>
    <t xml:space="preserve">Մեծածախ և մանրածախ առևտուր, ապրանքների պահպանում և պահեստավորում  </t>
  </si>
  <si>
    <t>Distributive trades, storage and warehousing</t>
  </si>
  <si>
    <t>Հյուրանոցներ և հասարակական սննդի օբյեկտներ</t>
  </si>
  <si>
    <t>Hotels and restaurants</t>
  </si>
  <si>
    <t xml:space="preserve">Զբոսաշրջություն </t>
  </si>
  <si>
    <t>Tourism</t>
  </si>
  <si>
    <t xml:space="preserve">Զարգացման բազմանպատակ ծրագրեր </t>
  </si>
  <si>
    <t>Multipurpose development projects</t>
  </si>
  <si>
    <t>Տնտեսական հարաբերությունների գծով հետազոտական և նախագծային աշխատանքներ, որից`</t>
  </si>
  <si>
    <t>R&amp;D Economic Affairs</t>
  </si>
  <si>
    <t>Ընդհանուր բնույթի տնտեսական, առևտրային և աշխատանքի հարցերի գծով հետազոտական և նախագծային աշխատանքներ</t>
  </si>
  <si>
    <t>R&amp;D General economic, commercial and labor affairs</t>
  </si>
  <si>
    <t>Գյուղատնտեսության, անտառային տնտեսության, ձկնորսության և որսորդության գծով հետազոտական և նախագծային աշխատանքներ</t>
  </si>
  <si>
    <t>R&amp;D Agriculture, forestry, fishing and hunting</t>
  </si>
  <si>
    <t>Վառելիքի և էներգետիկայի գծով հետազոտական և նախագծային աշխատանքներ</t>
  </si>
  <si>
    <t>R&amp;D Fuel and energy</t>
  </si>
  <si>
    <t xml:space="preserve">Լեռնաարդյունահանման, արդյունաբերության և շինարարության գծով հետազոտական և նախագծային աշխատանքներ </t>
  </si>
  <si>
    <t>R&amp;D Mining, manufacturing and construction</t>
  </si>
  <si>
    <t>Տրանսպորտի գծով հետազոտական և նախագծային աշխատանքներ</t>
  </si>
  <si>
    <t>R&amp;D Transport</t>
  </si>
  <si>
    <t>Կապի գծով հետազոտական և նախագծային աշխատանքներ</t>
  </si>
  <si>
    <t>R&amp;D Communications</t>
  </si>
  <si>
    <t>Այլ բնագավառների գծով հետազոտական և նախագծային աշխատանքներ</t>
  </si>
  <si>
    <t>R&amp;D Other industries</t>
  </si>
  <si>
    <t>Տնտեսական հարաբերություններ (այլ դասերին չպատկանող), որից`</t>
  </si>
  <si>
    <t>Economic Affairs Not Elsewhere Classified</t>
  </si>
  <si>
    <t>Տնտեսական հարաբերություններ (այլ դասերին չպատկանող)</t>
  </si>
  <si>
    <t>Economic affairs not elsewhere classified</t>
  </si>
  <si>
    <t>05</t>
  </si>
  <si>
    <t>ՇՐՋԱԿԱ ՄԻՋԱՎԱՅՐԻ ՊԱՇՏՊԱՆՈՒԹՅՈՒՆ, այդ թվում` (տող2510+տող2520+տող2530+տող2540+տող2550+տող2560)</t>
  </si>
  <si>
    <t>ENVIRONMENTAL PROTECTION</t>
  </si>
  <si>
    <t>Աղբահանում, որից`</t>
  </si>
  <si>
    <t>Waste Management</t>
  </si>
  <si>
    <t>Աղբահանում</t>
  </si>
  <si>
    <t>Waste management</t>
  </si>
  <si>
    <t>Կեղտաջրերի հեռացում, որից`</t>
  </si>
  <si>
    <t>Waste Water Management</t>
  </si>
  <si>
    <t xml:space="preserve">Կեղտաջրերի հեռացում </t>
  </si>
  <si>
    <t>Waste water management</t>
  </si>
  <si>
    <t>Շրջակա միջավայրի աղտոտման դեմ պայքար, որից`</t>
  </si>
  <si>
    <t>Pollution Abatement</t>
  </si>
  <si>
    <t>Շրջակա միջավայրի աղտոտման դեմ պայքար</t>
  </si>
  <si>
    <t>Pollution abatement</t>
  </si>
  <si>
    <t>Կենսաբազմազանության և բնության  պաշտպանություն, որից`</t>
  </si>
  <si>
    <t>Protection of Biodiversity and Landscape</t>
  </si>
  <si>
    <t>Կենսաբազմազանության և բնության  պաշտպանություն</t>
  </si>
  <si>
    <t>Protection of biodiversity and landscape</t>
  </si>
  <si>
    <t>Շրջակա միջավայրի պաշտպանության գծով հետազոտական և նախագծային աշխատանքներ, որից`</t>
  </si>
  <si>
    <t>R&amp;D Environmental Protection</t>
  </si>
  <si>
    <t>Շրջակա միջավայրի պաշտպանության գծով հետազոտական և նախագծային աշխատանքներ</t>
  </si>
  <si>
    <t>R&amp;D Environmental protection</t>
  </si>
  <si>
    <t>Շրջակա միջավայրի պաշտպանություն (այլ դասերին չպատկանող), որից`</t>
  </si>
  <si>
    <t>Environmental Protection Not Elsewhere Classified</t>
  </si>
  <si>
    <t>Շրջակա միջավայրի պաշտպանություն (այլ դասերին չպատկանող)</t>
  </si>
  <si>
    <t>Environmental protection not elsewhere classified</t>
  </si>
  <si>
    <t>06</t>
  </si>
  <si>
    <t>ԲՆԱԿԱՐԱՆԱՅԻՆ ՇԻՆԱՐԱՐՈՒԹՅՈՒՆ ԵՎ ԿՈՄՈՒՆԱԼ ԾԱՌԱՅՈՒԹՅՈՒՆ, այդ թվում` (տող3610+տող3620+տող3630+տող3640+տող3650+տող3660)</t>
  </si>
  <si>
    <t>HOUSING AND COMMUNITY AMENITIES</t>
  </si>
  <si>
    <t>Բնակարանային շինարարություն, որից`</t>
  </si>
  <si>
    <t>Housing Development</t>
  </si>
  <si>
    <t xml:space="preserve">Բնակարանային շինարարություն </t>
  </si>
  <si>
    <t>Housing development</t>
  </si>
  <si>
    <t>Համայնքային զարգացում, որից`</t>
  </si>
  <si>
    <t>Community Development</t>
  </si>
  <si>
    <t>Համայնքային զարգացում</t>
  </si>
  <si>
    <t>Community development</t>
  </si>
  <si>
    <t>Ջրամատակարարում, որից`</t>
  </si>
  <si>
    <t>Water Supply</t>
  </si>
  <si>
    <t xml:space="preserve">Ջրամատակարարում </t>
  </si>
  <si>
    <t>Water supply</t>
  </si>
  <si>
    <t>Փողոցների լուսավորում, որից`</t>
  </si>
  <si>
    <t>Street Lighting</t>
  </si>
  <si>
    <t xml:space="preserve">Փողոցների լուսավորում </t>
  </si>
  <si>
    <t>Street lighting</t>
  </si>
  <si>
    <t xml:space="preserve">Բնակարանային շինարարության և կոմունալ ծառայությունների գծով հետազոտական և նախագծային աշխատանքներ, որից` </t>
  </si>
  <si>
    <t>R&amp;D Housing and Community Amenities</t>
  </si>
  <si>
    <t xml:space="preserve">Բնակարանային շինարարության և կոմունալ ծառայությունների գծով հետազոտական և նախագծային աշխատանքներ </t>
  </si>
  <si>
    <t>R&amp;D Housing and community amenities</t>
  </si>
  <si>
    <t>Բնակարանային շինարարության և կոմունալ ծառայություններ (այլ դասերին չպատկանող), որից`</t>
  </si>
  <si>
    <t>Housing and Community Amenities Not Elsewhere Classified</t>
  </si>
  <si>
    <t>Բնակարանային շինարարության և կոմունալ ծառայություններ (այլ դասերին չպատկանող)</t>
  </si>
  <si>
    <t>Housing and community amenities not elsewhere classified</t>
  </si>
  <si>
    <t>07</t>
  </si>
  <si>
    <t>ԱՌՈՂՋԱՊԱՀՈՒԹՅՈՒՆ, այդ թվում` (տող2710+տող2720+տող2730+տող2740+տող2750+տող2760)</t>
  </si>
  <si>
    <t>HEALTH</t>
  </si>
  <si>
    <t>Բժշկական ապրանքներ, սարքեր և սարքավորումներ, որից`</t>
  </si>
  <si>
    <t>Medical products, Appliances and Equipment</t>
  </si>
  <si>
    <t>Դեղագործական ապրանքներ</t>
  </si>
  <si>
    <t>Pharmaceutical products</t>
  </si>
  <si>
    <t>Այլ բժշկական ապրանքներ</t>
  </si>
  <si>
    <t>Other medical products</t>
  </si>
  <si>
    <t>Բժշկական սարքեր և սարքավորումներ</t>
  </si>
  <si>
    <t>Therapeutic appliances and equipment</t>
  </si>
  <si>
    <t>Արտահիվանդանոցային ծառայություններ, որից`</t>
  </si>
  <si>
    <t>Outpatient Services</t>
  </si>
  <si>
    <t>Ընդհանուր բնույթի բժշկական ծառայություններ</t>
  </si>
  <si>
    <t>General medical services</t>
  </si>
  <si>
    <t>Մասնագիտացված բժշկական ծառայություններ</t>
  </si>
  <si>
    <t>Specialized medical services</t>
  </si>
  <si>
    <t xml:space="preserve">Ստոմատոլոգիական ծառայություններ </t>
  </si>
  <si>
    <t>Dental services</t>
  </si>
  <si>
    <t>Պարաբժշկական ծառայություններ</t>
  </si>
  <si>
    <t>Paramedical services</t>
  </si>
  <si>
    <t>Հիվանդանոցային ծառայություններ, որից`</t>
  </si>
  <si>
    <t>Hospital Services</t>
  </si>
  <si>
    <t xml:space="preserve">Ընդհանուր բնույթի հիվանդանոցային ծառայություններ </t>
  </si>
  <si>
    <t>General hospital services</t>
  </si>
  <si>
    <t>Մասնագիտացված հիվանդանոցային ծառայություններ</t>
  </si>
  <si>
    <t>Specialized hospital services</t>
  </si>
  <si>
    <t>Բժշկական, մոր և մանկան կենտրոնների  ծառայություններ</t>
  </si>
  <si>
    <t>Medical and maternity center services</t>
  </si>
  <si>
    <t>Հիվանդի խնամքի և առողջության վերականգնման տնային ծառայություններ</t>
  </si>
  <si>
    <t>Nursing and convalescent home services</t>
  </si>
  <si>
    <t>Հանրային առողջապահական ծառայություններ, որից`</t>
  </si>
  <si>
    <t>Public Health Services</t>
  </si>
  <si>
    <t>Հանրային առողջապահական ծառայություններ</t>
  </si>
  <si>
    <t>Public health services</t>
  </si>
  <si>
    <t xml:space="preserve">Առողջապահության գծով հետազոտական և նախագծային աշխատանքներ, որից` </t>
  </si>
  <si>
    <t>R&amp;D Health</t>
  </si>
  <si>
    <t xml:space="preserve">Առողջապահության գծով հետազոտական և նախագծային աշխատանքներ </t>
  </si>
  <si>
    <t>Առողջապահություն (այլ դասերին չպատկանող), որից`</t>
  </si>
  <si>
    <t>Health Not Elsewhere Classified</t>
  </si>
  <si>
    <t>Առողջապահական հարակից ծառայություններ և ծրագրեր</t>
  </si>
  <si>
    <t>Առողջապահություն (այլ դասերին չպատկանող)</t>
  </si>
  <si>
    <t>Health not elsewhere classified</t>
  </si>
  <si>
    <t>08</t>
  </si>
  <si>
    <t>ՀԱՆԳԻՍՏ, ՄՇԱԿՈՒՅԹ ԵՎ ԿՐՈՆ, այդ թվում` (տող2810+տող2820+տող2830+տող2840+տող2850+տող2860)</t>
  </si>
  <si>
    <t>RECREATION, CULTURE and RELIGION</t>
  </si>
  <si>
    <t>Հանգստի և սպորտի ծառայություններ, որից`</t>
  </si>
  <si>
    <t>Recreational and Sporting Services</t>
  </si>
  <si>
    <t>Հանգստի և սպորտի ծառայություններ</t>
  </si>
  <si>
    <t>Recreational and sporting services</t>
  </si>
  <si>
    <t>Մշակութային ծառայություններ, որից`</t>
  </si>
  <si>
    <t>Cultural Services</t>
  </si>
  <si>
    <t>Գրադարաններ</t>
  </si>
  <si>
    <t>Թանգարաններ և ցուցասրահներ</t>
  </si>
  <si>
    <t>Մշակույթի տներ, ակումբներ, կենտրոններ</t>
  </si>
  <si>
    <t>Cultural services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</si>
  <si>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</si>
  <si>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</si>
  <si>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</si>
  <si>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</si>
  <si>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ծառայություններ, որից`</t>
  </si>
  <si>
    <t>Broadcasting and Publishing Services</t>
  </si>
  <si>
    <t>Հեռուստառադիոհաղորդումներ</t>
  </si>
  <si>
    <t>Հրատարակչություններ, խմբագրություններ</t>
  </si>
  <si>
    <t>Տեղեկատվության ձեռքբերում</t>
  </si>
  <si>
    <t>Broadcasting and publishing services</t>
  </si>
  <si>
    <t>Կրոնական և հասարակական այլ ծառայություններ, որից`</t>
  </si>
  <si>
    <t>Religious and Other Community Services</t>
  </si>
  <si>
    <t>Երիտասարդական ծրագրեր</t>
  </si>
  <si>
    <t>Քաղաքական կուսակցություններ, հասարակական կազմակերպություններ, արհմիություններ</t>
  </si>
  <si>
    <t>Կրոնական և հասարակական այլ ծառայություններ</t>
  </si>
  <si>
    <t>Religious and other community services</t>
  </si>
  <si>
    <t>Հանգստի, մշակույթի և կրոնի գծով հետազոտական և նախագծային աշխատանքներ, որից`</t>
  </si>
  <si>
    <t>R&amp;D Recreation, Culture and Religion</t>
  </si>
  <si>
    <t>Հանգստի, մշակույթի և կրոնի գծով հետազոտական և նախագծային աշխատանքներ</t>
  </si>
  <si>
    <t>R&amp;D Recreation, culture and religion</t>
  </si>
  <si>
    <t>Հանգիստ, մշակույթ և կրոն (այլ դասերին չպատկանող), որից`</t>
  </si>
  <si>
    <t>Recreation, Culture and Religion Not Elsewhere Classified</t>
  </si>
  <si>
    <t>Հանգիստ, մշակույթ և կրոն (այլ դասերին չպատկանող)</t>
  </si>
  <si>
    <t>Recreation, culture and religion not elsewhere classified</t>
  </si>
  <si>
    <t>09</t>
  </si>
  <si>
    <t>ԿՐԹՈՒԹՅՈՒՆ, այդ թվում` (տող2910+տող2920+տող2930+տող2940+տող2950+տող2960+տող2970+տող2980)</t>
  </si>
  <si>
    <t>EDUCATION</t>
  </si>
  <si>
    <t>Նախադպրոցական և տարրական ընդհանուր կրթություն, որից`</t>
  </si>
  <si>
    <t>Pre-primary and Primary Education</t>
  </si>
  <si>
    <t xml:space="preserve">Նախադպրոցական կրթություն </t>
  </si>
  <si>
    <t>Pre-primary education</t>
  </si>
  <si>
    <t xml:space="preserve">Տարրական ընդհանուր կրթություն </t>
  </si>
  <si>
    <t>Primary education</t>
  </si>
  <si>
    <t>Միջնակարգ ընդհանուր կրթություն, որից`</t>
  </si>
  <si>
    <t>Secondary Education</t>
  </si>
  <si>
    <t>Հիմնական ընդհանուր կրթություն</t>
  </si>
  <si>
    <t>Lower-secondary education</t>
  </si>
  <si>
    <t>Միջնակարգ(լրիվ) ընդհանուր կրթություն</t>
  </si>
  <si>
    <t>Upper-secondary education</t>
  </si>
  <si>
    <t>Նախնական մասնագիտական (արհեստագործական) և միջին մասնագիտական կրթություն, որից`</t>
  </si>
  <si>
    <t>Post-secondary Non-tertiary Education</t>
  </si>
  <si>
    <t>Նախնական մասնագիտական (արհեստագործական) կրթություն</t>
  </si>
  <si>
    <t>Post-secondary non-tertiary education</t>
  </si>
  <si>
    <t>Միջին մասնագիտական կրթություն</t>
  </si>
  <si>
    <t>Բարձրագույն կրթություն, որից`</t>
  </si>
  <si>
    <t>Tertiary Education</t>
  </si>
  <si>
    <t>Բարձրագույն մասնագիտական կրթություն</t>
  </si>
  <si>
    <t>First stage of tertiary education</t>
  </si>
  <si>
    <t>Հետբուհական մասնագիտական կրթություն</t>
  </si>
  <si>
    <t>Second stage of tertiary education</t>
  </si>
  <si>
    <t xml:space="preserve">Ըստ մակարդակների չդասակարգվող կրթություն, որից` </t>
  </si>
  <si>
    <t>Education Not Definable By Level</t>
  </si>
  <si>
    <t>Արտադպրոցական դաստիարակություն</t>
  </si>
  <si>
    <t>Լրացուցիչ կրթություն</t>
  </si>
  <si>
    <t>Education not definable by level</t>
  </si>
  <si>
    <t xml:space="preserve">Կրթությանը տրամադրվող օժանդակ ծառայություններ, որից` </t>
  </si>
  <si>
    <t>Susidiary Services to Education</t>
  </si>
  <si>
    <t xml:space="preserve">Կրթությանը տրամադրվող օժանդակ ծառայություններ </t>
  </si>
  <si>
    <t>Susidiary services to education</t>
  </si>
  <si>
    <t>Կրթության ոլորտում հետազոտական և նախագծային աշխատանքներ, որից`</t>
  </si>
  <si>
    <t>R&amp;D Education</t>
  </si>
  <si>
    <t>Կրթության ոլորտում հետազոտական և նախագծային աշխատանքներ</t>
  </si>
  <si>
    <t>Կրթություն (այլ դասերին չպատկանող), որից`</t>
  </si>
  <si>
    <t>Education Not Elsewhere Classified</t>
  </si>
  <si>
    <t>Կրթություն (այլ դասերին չպատկանող)</t>
  </si>
  <si>
    <t>Education not elsewhere classified</t>
  </si>
  <si>
    <t>10</t>
  </si>
  <si>
    <t xml:space="preserve">ՍՈՑԻԱԼԱԿԱՆ ՊԱՇՏՊԱՆՈՒԹՅՈՒՆ, այդ թվում` (տող3010+տող3020+տող3030+տող3040+տող3050+տող3060+տող3070+տող3080+տող3090) </t>
  </si>
  <si>
    <t>SOCIAL PROTECTION</t>
  </si>
  <si>
    <t>Վատառողջություն և անաշխատունակություն, որից`</t>
  </si>
  <si>
    <t>Sickness and Disability</t>
  </si>
  <si>
    <t>Վատառողջություն</t>
  </si>
  <si>
    <t>Sickness</t>
  </si>
  <si>
    <t>Անաշխատունակություն</t>
  </si>
  <si>
    <t>Disability</t>
  </si>
  <si>
    <t>Ծերություն, որից`</t>
  </si>
  <si>
    <t>Old Age</t>
  </si>
  <si>
    <t>Ծերություն</t>
  </si>
  <si>
    <t>Old age</t>
  </si>
  <si>
    <t xml:space="preserve">Հարազատին կորցրած անձինք, որից` </t>
  </si>
  <si>
    <t>Survivors</t>
  </si>
  <si>
    <t xml:space="preserve">Հարազատին կորցրած անձինք </t>
  </si>
  <si>
    <t>Ընտանիքի անդամներ և զավակներ, որից`</t>
  </si>
  <si>
    <t>Family and Children</t>
  </si>
  <si>
    <t>Ընտանիքի անդամներ և զավակներ</t>
  </si>
  <si>
    <t>Family and children</t>
  </si>
  <si>
    <t>Գործազրկություն, որից`</t>
  </si>
  <si>
    <t>Unemployment</t>
  </si>
  <si>
    <t>Գործազրկություն</t>
  </si>
  <si>
    <t xml:space="preserve">Բնակարանային ապահովում, որից` </t>
  </si>
  <si>
    <t>Housing</t>
  </si>
  <si>
    <t xml:space="preserve">Բնակարանային ապահովում </t>
  </si>
  <si>
    <t xml:space="preserve">Սոցիալական հատուկ արտոնություններ (այլ դասերին չպատկանող), որից` </t>
  </si>
  <si>
    <t>Social Exclusion Not Elsewhere Classified</t>
  </si>
  <si>
    <t xml:space="preserve">Սոցիալական հատուկ արտոնություններ (այլ դասերին չպատկանող) </t>
  </si>
  <si>
    <t>Social exclusion not elsewhere classified</t>
  </si>
  <si>
    <t>Սոցիալական պաշտպանության ոլորտում հետազոտական և նախագծային աշխատանքներ, որից`</t>
  </si>
  <si>
    <t>R&amp;D Social Protection</t>
  </si>
  <si>
    <t xml:space="preserve">Սոցիալական պաշտպանության ոլորտում հետազոտական և նախագծային աշխատանքներ, որից` </t>
  </si>
  <si>
    <t>R&amp;D Social protection</t>
  </si>
  <si>
    <t>ՀԻՄՆԱԿԱՆ ԲԱԺԻՆՆԵՐԻՆ ՉԴԱՍՎՈՂ ՊԱՀՈՒՍՏԱՅԻՆ ՖՈՆԴԵՐ, այդ թվում` (տող3110)</t>
  </si>
  <si>
    <t>Social Protection Not Elsewhere Classified</t>
  </si>
  <si>
    <t xml:space="preserve">ՀՀ կառավարության և համայնքների պահուստային ֆոնդ, որից` </t>
  </si>
  <si>
    <t>Social protection not elsewhere classified</t>
  </si>
  <si>
    <t>ՀՀ համայնքների պահուստային ֆոնդ</t>
  </si>
  <si>
    <t>11</t>
  </si>
  <si>
    <t xml:space="preserve"> Հայաստանի Հանրապետության Կոտայքի մարզի Ծաղկաձոր համայնքի  ավագանու 2024 թվականի դեկտեմբերի  26-ի 169 - Ն որոշման փոփոխությունը 2025 թվականի հոկտեմբերի 14-ի 107-Ն որոշման</t>
  </si>
  <si>
    <r>
      <t xml:space="preserve"> ՀԱ</t>
    </r>
    <r>
      <rPr>
        <u/>
        <sz val="8"/>
        <rFont val="GHEA Grapalat"/>
        <family val="3"/>
      </rPr>
      <t>ՎԵԼՎԱԾ 6</t>
    </r>
  </si>
  <si>
    <t xml:space="preserve"> ՀԱՄԱՅՆՔԻ  ԲՅՈՒՋԵԻ ԾԱԽՍԵՐԸ` ԸՍՏ ԲՅՈՒՋԵՏԱՅԻՆ ԾԱԽՍԵՐԻ  ԳՈՐԾԱՌՆԱԿԱՆ ԵՎ ՏՆՏԵՍԱԳԻՏԱԿԱՆ  ԴԱՍԱԿԱՐԳՄԱՆ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</si>
  <si>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</si>
  <si>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 xml:space="preserve">  Ընդամենը  (ս.7 +ս.8)</t>
  </si>
  <si>
    <t>5</t>
  </si>
  <si>
    <t>այդ թվում ծախսերի վերծանումը` ըստ բյուջետային ծախսերի տնտեսագիտական դասակարգման հոդվածների</t>
  </si>
  <si>
    <t xml:space="preserve"> -Պարգևատրումներ, դրամական խրախուսումներ և հատուկ վճարներ</t>
  </si>
  <si>
    <t>......................................................</t>
  </si>
  <si>
    <t xml:space="preserve"> -Տեղակատվական ծառայություններ</t>
  </si>
  <si>
    <t xml:space="preserve">Ընդհանուր բնույթի հանրային ծառայություններ (այլ դասերին չպատկանող), որից` </t>
  </si>
  <si>
    <t xml:space="preserve"> - Ընդհանուր բնույթի այլ ծառայություններ</t>
  </si>
  <si>
    <t>ՀԱՍԱՐԱԿԱԿԱՆ ԿԱՐԳ, ԱՆՎՏԱՆԳՈՒԹՅՈՒՆ և ԴԱՏԱԿԱՆ ԳՈՐԾՈՒՆԵՈՒԹՅՈՒՆ, այդ թվում` (տող2310+տող2320+տող2330+տող2340+տող2350+տող2360+տող2370)</t>
  </si>
  <si>
    <t>Հասարակական կարգ և անվտանգություն (այլ դասերին չպատկանող), որից`</t>
  </si>
  <si>
    <t>ՇՐՋԱԿԱ ՄԻՋԱՎԱՅՐԻ ՊԱՇՏՊԱՆՈՒԹՅՈՒՆ, _x000D_
այդ թվում` (տող2510+տող2520+տող2530+տող2540+տող2550+տող2560)</t>
  </si>
  <si>
    <t>Ընդհանուր բնույթի այլ ծառայություններ</t>
  </si>
  <si>
    <t xml:space="preserve">. -Սուբսիդիաներ ոչ-ֆինանսական պետական (hամայնքային) կազմակերպություններին </t>
  </si>
  <si>
    <t>Գյուղատնտեսական ապրանքներ</t>
  </si>
  <si>
    <t>Բնակարանային շինարարության և կոմունալ ծառայությունների գծով հետազոտական և նախագծային աշխատանքներ, որից`</t>
  </si>
  <si>
    <t>Առողջապահության գծով հետազոտական և նախագծային աշխատանքներ , որից`</t>
  </si>
  <si>
    <t>ՀԱՆԳԻՍՏ, ՄՇԱԿՈՒՅԹ ԵՎ ԿՐՈՆ, այդ թվում`_x000D_
(տող2810+տող2820+տող2830+տող2840+տող2850+տող2860)</t>
  </si>
  <si>
    <t>Ոչ նյութական հիմնական միջոցներ</t>
  </si>
  <si>
    <t>Կենցաղային և հանրային սննդի ծառայություններ</t>
  </si>
  <si>
    <t>-Շենքերի և շինությունների կառուցում</t>
  </si>
  <si>
    <t>ԿՐԹՈՒԹՅՈՒՆ, այդ թվում` _x000D_
(տող2910+տող2920+տող2930+տող2940+տող2950+տող2960+տող2970+տող2980)</t>
  </si>
  <si>
    <t>Համաֆինանսավորմամբ իրականացվող ծրագրեր և (կամ) կապիտալ ակտիվի ձեռքբերում</t>
  </si>
  <si>
    <t>Ընթացիկ դրամաշնորհներ պետական և համայնքների ոչ  առևտրային կազմակերպություններին</t>
  </si>
  <si>
    <t>Ընթացիկ դրամաշնորհներ պետական և համայնքների  առևտրային կազմակերպություններին</t>
  </si>
  <si>
    <t>Ըստ մակարդակների չդասակարգվող կրթություն, որից`</t>
  </si>
  <si>
    <t>Սոցիալական պաշտպանություն (այլ դասերին չպատկանող), որից`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</si>
  <si>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</si>
  <si>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</si>
  <si>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ՖՈՆԴԵՐ, այդ թվում`_x000D_
 (տող3110)</t>
  </si>
  <si>
    <t xml:space="preserve"> -Պահուստային միջոցներ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</si>
</sst>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0.0"/>
    <numFmt numFmtId="166" formatCode="0000"/>
    <numFmt numFmtId="167" formatCode="000"/>
  </numFmts>
  <fonts count="25" x14ac:knownFonts="1">
    <font>
      <sz val="11"/>
      <color theme="1"/>
      <name val="Calibri"/>
      <family val="2"/>
      <charset val="1"/>
      <scheme val="minor"/>
    </font>
    <font>
      <b/>
      <u/>
      <sz val="8"/>
      <name val="GHEA Grapalat"/>
      <family val="3"/>
    </font>
    <font>
      <sz val="7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sz val="8"/>
      <name val="GHEA Grapalat"/>
      <family val="3"/>
    </font>
    <font>
      <b/>
      <i/>
      <sz val="8"/>
      <name val="GHEA Grapalat"/>
      <family val="3"/>
    </font>
    <font>
      <b/>
      <sz val="10"/>
      <name val="GHEA Grapalat"/>
      <family val="3"/>
    </font>
    <font>
      <sz val="9"/>
      <name val="GHEA Grapalat"/>
      <family val="3"/>
    </font>
    <font>
      <sz val="10"/>
      <name val="GHEA Grapalat"/>
      <family val="3"/>
    </font>
    <font>
      <b/>
      <sz val="9"/>
      <name val="GHEA Grapalat"/>
      <family val="3"/>
    </font>
    <font>
      <sz val="8"/>
      <color indexed="8"/>
      <name val="GHEA Grapalat"/>
      <family val="3"/>
    </font>
    <font>
      <sz val="10"/>
      <name val="Arial LatArm"/>
      <family val="2"/>
    </font>
    <font>
      <b/>
      <sz val="14"/>
      <name val="GHEA Grapalat"/>
      <family val="3"/>
    </font>
    <font>
      <sz val="12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b/>
      <sz val="11"/>
      <name val="GHEA Grapalat"/>
      <family val="3"/>
    </font>
    <font>
      <b/>
      <i/>
      <sz val="12"/>
      <name val="GHEA Grapalat"/>
      <family val="3"/>
    </font>
    <font>
      <i/>
      <sz val="11"/>
      <name val="GHEA Grapalat"/>
      <family val="3"/>
    </font>
    <font>
      <u/>
      <sz val="8"/>
      <name val="GHEA Grapalat"/>
      <family val="3"/>
    </font>
    <font>
      <i/>
      <sz val="8"/>
      <name val="GHEA Grapalat"/>
      <family val="3"/>
    </font>
    <font>
      <i/>
      <sz val="7"/>
      <name val="GHEA Grapalat"/>
      <family val="3"/>
    </font>
    <font>
      <sz val="6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2" fillId="0" borderId="7" applyNumberFormat="0" applyFill="0" applyProtection="0">
      <alignment horizontal="left" vertical="center" wrapText="1"/>
    </xf>
    <xf numFmtId="0" fontId="12" fillId="0" borderId="7" applyNumberFormat="0" applyFill="0" applyProtection="0">
      <alignment horizontal="center" vertical="center"/>
    </xf>
  </cellStyleXfs>
  <cellXfs count="153"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vertical="top" wrapText="1"/>
    </xf>
    <xf numFmtId="49" fontId="4" fillId="0" borderId="1" xfId="0" applyNumberFormat="1" applyFont="1" applyFill="1" applyBorder="1" applyAlignment="1">
      <alignment vertical="top" wrapText="1"/>
    </xf>
    <xf numFmtId="0" fontId="14" fillId="0" borderId="0" xfId="0" applyFont="1" applyFill="1" applyBorder="1"/>
    <xf numFmtId="0" fontId="4" fillId="0" borderId="0" xfId="0" applyFont="1" applyFill="1" applyBorder="1" applyAlignment="1">
      <alignment horizontal="center"/>
    </xf>
    <xf numFmtId="166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top" wrapText="1" readingOrder="1"/>
    </xf>
    <xf numFmtId="165" fontId="9" fillId="0" borderId="1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center" vertical="center" wrapText="1"/>
    </xf>
    <xf numFmtId="167" fontId="18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left" vertical="top" wrapText="1" readingOrder="1"/>
    </xf>
    <xf numFmtId="0" fontId="16" fillId="0" borderId="1" xfId="0" applyNumberFormat="1" applyFont="1" applyFill="1" applyBorder="1" applyAlignment="1">
      <alignment horizontal="left" vertical="top" wrapText="1" readingOrder="1"/>
    </xf>
    <xf numFmtId="0" fontId="19" fillId="0" borderId="0" xfId="0" applyFont="1" applyFill="1" applyBorder="1"/>
    <xf numFmtId="0" fontId="8" fillId="0" borderId="1" xfId="0" applyNumberFormat="1" applyFont="1" applyFill="1" applyBorder="1" applyAlignment="1">
      <alignment horizontal="left" vertical="top" wrapText="1" readingOrder="1"/>
    </xf>
    <xf numFmtId="167" fontId="15" fillId="0" borderId="1" xfId="0" applyNumberFormat="1" applyFont="1" applyFill="1" applyBorder="1" applyAlignment="1">
      <alignment vertical="top" wrapText="1"/>
    </xf>
    <xf numFmtId="0" fontId="16" fillId="0" borderId="1" xfId="0" applyNumberFormat="1" applyFont="1" applyFill="1" applyBorder="1" applyAlignment="1">
      <alignment horizontal="justify" vertical="top" wrapText="1" readingOrder="1"/>
    </xf>
    <xf numFmtId="0" fontId="8" fillId="0" borderId="1" xfId="0" applyNumberFormat="1" applyFont="1" applyFill="1" applyBorder="1" applyAlignment="1">
      <alignment vertical="center" wrapText="1" readingOrder="1"/>
    </xf>
    <xf numFmtId="167" fontId="16" fillId="0" borderId="1" xfId="0" applyNumberFormat="1" applyFont="1" applyFill="1" applyBorder="1" applyAlignment="1">
      <alignment vertical="top" wrapText="1"/>
    </xf>
    <xf numFmtId="0" fontId="15" fillId="0" borderId="1" xfId="0" applyFont="1" applyFill="1" applyBorder="1" applyAlignment="1">
      <alignment vertical="top" wrapText="1"/>
    </xf>
    <xf numFmtId="0" fontId="1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top" wrapText="1"/>
    </xf>
    <xf numFmtId="166" fontId="15" fillId="0" borderId="1" xfId="0" applyNumberFormat="1" applyFont="1" applyFill="1" applyBorder="1" applyAlignment="1">
      <alignment vertical="top" wrapText="1"/>
    </xf>
    <xf numFmtId="0" fontId="20" fillId="0" borderId="1" xfId="0" applyNumberFormat="1" applyFont="1" applyFill="1" applyBorder="1" applyAlignment="1">
      <alignment horizontal="left" vertical="top" wrapText="1" readingOrder="1"/>
    </xf>
    <xf numFmtId="0" fontId="10" fillId="0" borderId="1" xfId="0" applyNumberFormat="1" applyFont="1" applyFill="1" applyBorder="1" applyAlignment="1">
      <alignment horizontal="center" vertical="top" wrapText="1" readingOrder="1"/>
    </xf>
    <xf numFmtId="0" fontId="17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top"/>
    </xf>
    <xf numFmtId="167" fontId="6" fillId="0" borderId="0" xfId="0" applyNumberFormat="1" applyFont="1" applyFill="1" applyBorder="1" applyAlignment="1">
      <alignment horizontal="center" vertical="top"/>
    </xf>
    <xf numFmtId="167" fontId="4" fillId="0" borderId="0" xfId="0" applyNumberFormat="1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left" vertical="top" wrapText="1"/>
    </xf>
    <xf numFmtId="166" fontId="4" fillId="0" borderId="0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166" fontId="8" fillId="0" borderId="0" xfId="0" applyNumberFormat="1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167" fontId="16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readingOrder="1"/>
    </xf>
    <xf numFmtId="167" fontId="16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right"/>
    </xf>
    <xf numFmtId="49" fontId="4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49" fontId="4" fillId="2" borderId="0" xfId="0" applyNumberFormat="1" applyFont="1" applyFill="1" applyBorder="1" applyAlignment="1">
      <alignment vertical="center" wrapText="1"/>
    </xf>
    <xf numFmtId="166" fontId="4" fillId="2" borderId="0" xfId="0" applyNumberFormat="1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49" fontId="4" fillId="2" borderId="0" xfId="0" applyNumberFormat="1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167" fontId="22" fillId="2" borderId="1" xfId="0" applyNumberFormat="1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top" wrapText="1" readingOrder="1"/>
    </xf>
    <xf numFmtId="167" fontId="6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right" vertical="center"/>
    </xf>
    <xf numFmtId="165" fontId="5" fillId="2" borderId="1" xfId="0" applyNumberFormat="1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167" fontId="5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23" fillId="2" borderId="1" xfId="0" applyNumberFormat="1" applyFont="1" applyFill="1" applyBorder="1" applyAlignment="1">
      <alignment horizontal="left" vertical="top" wrapText="1" readingOrder="1"/>
    </xf>
    <xf numFmtId="0" fontId="22" fillId="2" borderId="1" xfId="0" applyNumberFormat="1" applyFont="1" applyFill="1" applyBorder="1" applyAlignment="1">
      <alignment horizontal="left" vertical="top" wrapText="1" readingOrder="1"/>
    </xf>
    <xf numFmtId="165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right" vertical="center" wrapText="1"/>
    </xf>
    <xf numFmtId="0" fontId="22" fillId="2" borderId="0" xfId="0" applyFont="1" applyFill="1" applyBorder="1"/>
    <xf numFmtId="0" fontId="4" fillId="2" borderId="1" xfId="0" applyNumberFormat="1" applyFont="1" applyFill="1" applyBorder="1" applyAlignment="1">
      <alignment horizontal="left" vertical="top" wrapText="1" readingOrder="1"/>
    </xf>
    <xf numFmtId="167" fontId="4" fillId="2" borderId="1" xfId="0" applyNumberFormat="1" applyFont="1" applyFill="1" applyBorder="1" applyAlignment="1">
      <alignment vertical="top" wrapText="1"/>
    </xf>
    <xf numFmtId="0" fontId="24" fillId="2" borderId="1" xfId="0" applyNumberFormat="1" applyFont="1" applyFill="1" applyBorder="1" applyAlignment="1">
      <alignment horizontal="left" vertical="top" wrapText="1" readingOrder="1"/>
    </xf>
    <xf numFmtId="49" fontId="4" fillId="2" borderId="1" xfId="0" applyNumberFormat="1" applyFont="1" applyFill="1" applyBorder="1" applyAlignment="1">
      <alignment vertical="top" wrapText="1"/>
    </xf>
    <xf numFmtId="165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vertical="top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0" xfId="0" applyNumberFormat="1" applyFont="1" applyFill="1" applyBorder="1" applyAlignment="1">
      <alignment horizontal="center" vertical="center"/>
    </xf>
    <xf numFmtId="0" fontId="22" fillId="2" borderId="1" xfId="0" applyNumberFormat="1" applyFont="1" applyFill="1" applyBorder="1" applyAlignment="1">
      <alignment horizontal="justify" vertical="top" wrapText="1" readingOrder="1"/>
    </xf>
    <xf numFmtId="0" fontId="4" fillId="2" borderId="1" xfId="0" applyNumberFormat="1" applyFont="1" applyFill="1" applyBorder="1" applyAlignment="1">
      <alignment vertical="top" wrapText="1" readingOrder="1"/>
    </xf>
    <xf numFmtId="167" fontId="22" fillId="2" borderId="1" xfId="0" applyNumberFormat="1" applyFont="1" applyFill="1" applyBorder="1" applyAlignment="1">
      <alignment vertical="top" wrapText="1"/>
    </xf>
    <xf numFmtId="165" fontId="4" fillId="2" borderId="1" xfId="0" applyNumberFormat="1" applyFont="1" applyFill="1" applyBorder="1"/>
    <xf numFmtId="0" fontId="5" fillId="2" borderId="1" xfId="0" applyFont="1" applyFill="1" applyBorder="1" applyAlignment="1">
      <alignment horizontal="right" vertical="center"/>
    </xf>
    <xf numFmtId="0" fontId="22" fillId="2" borderId="1" xfId="0" applyFont="1" applyFill="1" applyBorder="1" applyAlignment="1">
      <alignment vertical="top" wrapText="1"/>
    </xf>
    <xf numFmtId="165" fontId="5" fillId="2" borderId="1" xfId="0" applyNumberFormat="1" applyFont="1" applyFill="1" applyBorder="1" applyAlignment="1">
      <alignment horizontal="right"/>
    </xf>
    <xf numFmtId="0" fontId="2" fillId="2" borderId="1" xfId="0" applyNumberFormat="1" applyFont="1" applyFill="1" applyBorder="1" applyAlignment="1">
      <alignment horizontal="left" vertical="top" wrapText="1" readingOrder="1"/>
    </xf>
    <xf numFmtId="49" fontId="4" fillId="2" borderId="0" xfId="0" applyNumberFormat="1" applyFont="1" applyFill="1" applyBorder="1"/>
    <xf numFmtId="0" fontId="5" fillId="2" borderId="1" xfId="0" applyNumberFormat="1" applyFont="1" applyFill="1" applyBorder="1" applyAlignment="1">
      <alignment horizontal="left" vertical="top" wrapText="1" readingOrder="1"/>
    </xf>
    <xf numFmtId="166" fontId="4" fillId="2" borderId="1" xfId="0" applyNumberFormat="1" applyFont="1" applyFill="1" applyBorder="1" applyAlignment="1">
      <alignment vertical="top" wrapText="1"/>
    </xf>
    <xf numFmtId="49" fontId="22" fillId="2" borderId="1" xfId="0" applyNumberFormat="1" applyFont="1" applyFill="1" applyBorder="1" applyAlignment="1">
      <alignment vertical="top" wrapText="1"/>
    </xf>
    <xf numFmtId="49" fontId="22" fillId="0" borderId="1" xfId="0" applyNumberFormat="1" applyFont="1" applyFill="1" applyBorder="1" applyAlignment="1">
      <alignment vertical="top" wrapText="1"/>
    </xf>
    <xf numFmtId="165" fontId="4" fillId="2" borderId="0" xfId="0" applyNumberFormat="1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vertical="center" wrapText="1"/>
    </xf>
    <xf numFmtId="0" fontId="22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167" fontId="4" fillId="2" borderId="1" xfId="0" applyNumberFormat="1" applyFont="1" applyFill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22" fillId="2" borderId="1" xfId="0" applyNumberFormat="1" applyFont="1" applyFill="1" applyBorder="1" applyAlignment="1">
      <alignment horizontal="left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165" fontId="22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top"/>
    </xf>
    <xf numFmtId="167" fontId="22" fillId="2" borderId="0" xfId="0" applyNumberFormat="1" applyFont="1" applyFill="1" applyBorder="1" applyAlignment="1">
      <alignment horizontal="center" vertical="top"/>
    </xf>
    <xf numFmtId="0" fontId="22" fillId="2" borderId="0" xfId="0" applyFont="1" applyFill="1" applyBorder="1" applyAlignment="1">
      <alignment horizontal="center" vertical="top"/>
    </xf>
  </cellXfs>
  <cellStyles count="3">
    <cellStyle name="cntr_arm10_Bord_900" xfId="2"/>
    <cellStyle name="left_arm10_BordWW_900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331;&#1340;&#1341;&#1329;&#1358;&#1352;&#1360;/&#1344;&#1329;&#1348;&#1329;&#1349;&#1350;&#1364;&#1339;%20&#1330;&#1349;&#1352;&#1362;&#1355;&#1333;/2025/&#1330;&#1349;&#1352;&#1362;&#1355;&#1333;%20%202025%20-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Կազմ"/>
      <sheetName val="Հատված 1"/>
      <sheetName val="Հատված 2"/>
      <sheetName val="Հատված 3"/>
      <sheetName val="Հատված 4-5"/>
      <sheetName val="Հատված 6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>
        <row r="12">
          <cell r="H12">
            <v>449850</v>
          </cell>
          <cell r="I12">
            <v>34000</v>
          </cell>
        </row>
        <row r="40">
          <cell r="H40">
            <v>4000</v>
          </cell>
        </row>
        <row r="58">
          <cell r="H58">
            <v>9700</v>
          </cell>
        </row>
        <row r="72">
          <cell r="H72">
            <v>39077</v>
          </cell>
          <cell r="I72">
            <v>232100</v>
          </cell>
        </row>
        <row r="86">
          <cell r="I86">
            <v>0</v>
          </cell>
        </row>
        <row r="94">
          <cell r="H94">
            <v>0</v>
          </cell>
        </row>
        <row r="98">
          <cell r="H98">
            <v>3800</v>
          </cell>
          <cell r="I98">
            <v>8000</v>
          </cell>
        </row>
        <row r="112">
          <cell r="H112">
            <v>6000</v>
          </cell>
        </row>
        <row r="128">
          <cell r="H128">
            <v>1000</v>
          </cell>
        </row>
        <row r="156">
          <cell r="H156">
            <v>0</v>
          </cell>
          <cell r="I156">
            <v>0</v>
          </cell>
        </row>
        <row r="159">
          <cell r="H159">
            <v>0</v>
          </cell>
          <cell r="I159">
            <v>0</v>
          </cell>
        </row>
        <row r="163">
          <cell r="H163">
            <v>1100</v>
          </cell>
          <cell r="I163">
            <v>0</v>
          </cell>
        </row>
        <row r="167">
          <cell r="H167">
            <v>0</v>
          </cell>
          <cell r="I167">
            <v>0</v>
          </cell>
        </row>
        <row r="170">
          <cell r="H170">
            <v>0</v>
          </cell>
          <cell r="I170">
            <v>0</v>
          </cell>
        </row>
        <row r="173">
          <cell r="H173">
            <v>15139</v>
          </cell>
          <cell r="I173">
            <v>0</v>
          </cell>
        </row>
        <row r="179">
          <cell r="H179">
            <v>0</v>
          </cell>
          <cell r="I179">
            <v>0</v>
          </cell>
        </row>
        <row r="182">
          <cell r="H182">
            <v>0</v>
          </cell>
          <cell r="I182">
            <v>0</v>
          </cell>
        </row>
        <row r="185">
          <cell r="H185">
            <v>0</v>
          </cell>
          <cell r="I185">
            <v>0</v>
          </cell>
        </row>
        <row r="188">
          <cell r="H188">
            <v>0</v>
          </cell>
          <cell r="I188">
            <v>0</v>
          </cell>
        </row>
        <row r="191">
          <cell r="H191">
            <v>0</v>
          </cell>
          <cell r="I191">
            <v>0</v>
          </cell>
        </row>
        <row r="194">
          <cell r="H194">
            <v>0</v>
          </cell>
          <cell r="I194">
            <v>0</v>
          </cell>
        </row>
        <row r="198">
          <cell r="H198">
            <v>0</v>
          </cell>
          <cell r="I198">
            <v>0</v>
          </cell>
        </row>
        <row r="201">
          <cell r="H201">
            <v>0</v>
          </cell>
          <cell r="I201">
            <v>0</v>
          </cell>
        </row>
        <row r="204">
          <cell r="H204">
            <v>0</v>
          </cell>
          <cell r="I204">
            <v>0</v>
          </cell>
        </row>
        <row r="207">
          <cell r="H207">
            <v>12000</v>
          </cell>
        </row>
        <row r="208">
          <cell r="I208">
            <v>1383576.9</v>
          </cell>
        </row>
        <row r="209">
          <cell r="H209">
            <v>0</v>
          </cell>
        </row>
        <row r="212">
          <cell r="H212">
            <v>0</v>
          </cell>
        </row>
        <row r="217">
          <cell r="H217">
            <v>0</v>
          </cell>
        </row>
        <row r="220">
          <cell r="H220">
            <v>0</v>
          </cell>
        </row>
        <row r="223">
          <cell r="H223">
            <v>0</v>
          </cell>
        </row>
        <row r="226">
          <cell r="H226">
            <v>0</v>
          </cell>
          <cell r="I226">
            <v>0</v>
          </cell>
        </row>
        <row r="261">
          <cell r="I261">
            <v>-200000</v>
          </cell>
        </row>
        <row r="268">
          <cell r="H268">
            <v>158749.29999999999</v>
          </cell>
          <cell r="I268">
            <v>20000</v>
          </cell>
        </row>
        <row r="277">
          <cell r="H277">
            <v>0</v>
          </cell>
          <cell r="I277">
            <v>268500</v>
          </cell>
        </row>
        <row r="286">
          <cell r="H286">
            <v>0</v>
          </cell>
        </row>
        <row r="294">
          <cell r="H294">
            <v>9300</v>
          </cell>
          <cell r="I294">
            <v>0</v>
          </cell>
        </row>
        <row r="300">
          <cell r="H300">
            <v>0</v>
          </cell>
        </row>
        <row r="308">
          <cell r="H308">
            <v>31080</v>
          </cell>
          <cell r="I308">
            <v>569800</v>
          </cell>
        </row>
        <row r="321">
          <cell r="H321">
            <v>23300</v>
          </cell>
          <cell r="I321">
            <v>160500</v>
          </cell>
        </row>
        <row r="334">
          <cell r="H334">
            <v>0</v>
          </cell>
          <cell r="I334">
            <v>158000</v>
          </cell>
        </row>
        <row r="388">
          <cell r="H388">
            <v>0</v>
          </cell>
          <cell r="I388">
            <v>0</v>
          </cell>
        </row>
        <row r="394">
          <cell r="H394">
            <v>5000</v>
          </cell>
          <cell r="I394">
            <v>406500</v>
          </cell>
        </row>
        <row r="403">
          <cell r="H403">
            <v>181973</v>
          </cell>
        </row>
        <row r="404">
          <cell r="H404">
            <v>0</v>
          </cell>
          <cell r="I404">
            <v>1000</v>
          </cell>
        </row>
        <row r="409">
          <cell r="H409">
            <v>0</v>
          </cell>
          <cell r="I409">
            <v>0</v>
          </cell>
        </row>
        <row r="412">
          <cell r="H412">
            <v>59473</v>
          </cell>
          <cell r="I412">
            <v>181000</v>
          </cell>
        </row>
        <row r="418">
          <cell r="H418">
            <v>122500</v>
          </cell>
          <cell r="I418">
            <v>0</v>
          </cell>
        </row>
        <row r="451">
          <cell r="H451">
            <v>2700</v>
          </cell>
        </row>
        <row r="462">
          <cell r="H462">
            <v>0</v>
          </cell>
          <cell r="I462">
            <v>0</v>
          </cell>
        </row>
        <row r="467">
          <cell r="H467">
            <v>182680.4</v>
          </cell>
          <cell r="I467">
            <v>11700</v>
          </cell>
        </row>
        <row r="482">
          <cell r="H482">
            <v>1761</v>
          </cell>
          <cell r="I482">
            <v>2746.5</v>
          </cell>
        </row>
        <row r="496">
          <cell r="H496">
            <v>0</v>
          </cell>
        </row>
        <row r="503">
          <cell r="H503">
            <v>44335</v>
          </cell>
          <cell r="I503">
            <v>2500</v>
          </cell>
        </row>
        <row r="552">
          <cell r="H552">
            <v>11700</v>
          </cell>
        </row>
        <row r="567">
          <cell r="H567">
            <v>87255.3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6"/>
  <sheetViews>
    <sheetView workbookViewId="0">
      <selection activeCell="K10" sqref="K10"/>
    </sheetView>
  </sheetViews>
  <sheetFormatPr defaultRowHeight="17.25" x14ac:dyDescent="0.3"/>
  <cols>
    <col min="1" max="1" width="5.140625" style="8" customWidth="1"/>
    <col min="2" max="2" width="5.28515625" style="48" customWidth="1"/>
    <col min="3" max="3" width="4.5703125" style="49" customWidth="1"/>
    <col min="4" max="4" width="4.42578125" style="50" customWidth="1"/>
    <col min="5" max="5" width="48.5703125" style="44" customWidth="1"/>
    <col min="6" max="6" width="13.28515625" style="12" hidden="1" customWidth="1"/>
    <col min="7" max="7" width="11.5703125" style="7" customWidth="1"/>
    <col min="8" max="8" width="11.42578125" style="7" customWidth="1"/>
    <col min="9" max="9" width="12.7109375" style="7" bestFit="1" customWidth="1"/>
    <col min="10" max="256" width="9.140625" style="7"/>
    <col min="257" max="257" width="5.140625" style="7" customWidth="1"/>
    <col min="258" max="258" width="5.28515625" style="7" customWidth="1"/>
    <col min="259" max="259" width="4.5703125" style="7" customWidth="1"/>
    <col min="260" max="260" width="4.42578125" style="7" customWidth="1"/>
    <col min="261" max="261" width="48.5703125" style="7" customWidth="1"/>
    <col min="262" max="262" width="0" style="7" hidden="1" customWidth="1"/>
    <col min="263" max="263" width="11.5703125" style="7" customWidth="1"/>
    <col min="264" max="264" width="11.42578125" style="7" customWidth="1"/>
    <col min="265" max="265" width="12.7109375" style="7" bestFit="1" customWidth="1"/>
    <col min="266" max="512" width="9.140625" style="7"/>
    <col min="513" max="513" width="5.140625" style="7" customWidth="1"/>
    <col min="514" max="514" width="5.28515625" style="7" customWidth="1"/>
    <col min="515" max="515" width="4.5703125" style="7" customWidth="1"/>
    <col min="516" max="516" width="4.42578125" style="7" customWidth="1"/>
    <col min="517" max="517" width="48.5703125" style="7" customWidth="1"/>
    <col min="518" max="518" width="0" style="7" hidden="1" customWidth="1"/>
    <col min="519" max="519" width="11.5703125" style="7" customWidth="1"/>
    <col min="520" max="520" width="11.42578125" style="7" customWidth="1"/>
    <col min="521" max="521" width="12.7109375" style="7" bestFit="1" customWidth="1"/>
    <col min="522" max="768" width="9.140625" style="7"/>
    <col min="769" max="769" width="5.140625" style="7" customWidth="1"/>
    <col min="770" max="770" width="5.28515625" style="7" customWidth="1"/>
    <col min="771" max="771" width="4.5703125" style="7" customWidth="1"/>
    <col min="772" max="772" width="4.42578125" style="7" customWidth="1"/>
    <col min="773" max="773" width="48.5703125" style="7" customWidth="1"/>
    <col min="774" max="774" width="0" style="7" hidden="1" customWidth="1"/>
    <col min="775" max="775" width="11.5703125" style="7" customWidth="1"/>
    <col min="776" max="776" width="11.42578125" style="7" customWidth="1"/>
    <col min="777" max="777" width="12.7109375" style="7" bestFit="1" customWidth="1"/>
    <col min="778" max="1024" width="9.140625" style="7"/>
    <col min="1025" max="1025" width="5.140625" style="7" customWidth="1"/>
    <col min="1026" max="1026" width="5.28515625" style="7" customWidth="1"/>
    <col min="1027" max="1027" width="4.5703125" style="7" customWidth="1"/>
    <col min="1028" max="1028" width="4.42578125" style="7" customWidth="1"/>
    <col min="1029" max="1029" width="48.5703125" style="7" customWidth="1"/>
    <col min="1030" max="1030" width="0" style="7" hidden="1" customWidth="1"/>
    <col min="1031" max="1031" width="11.5703125" style="7" customWidth="1"/>
    <col min="1032" max="1032" width="11.42578125" style="7" customWidth="1"/>
    <col min="1033" max="1033" width="12.7109375" style="7" bestFit="1" customWidth="1"/>
    <col min="1034" max="1280" width="9.140625" style="7"/>
    <col min="1281" max="1281" width="5.140625" style="7" customWidth="1"/>
    <col min="1282" max="1282" width="5.28515625" style="7" customWidth="1"/>
    <col min="1283" max="1283" width="4.5703125" style="7" customWidth="1"/>
    <col min="1284" max="1284" width="4.42578125" style="7" customWidth="1"/>
    <col min="1285" max="1285" width="48.5703125" style="7" customWidth="1"/>
    <col min="1286" max="1286" width="0" style="7" hidden="1" customWidth="1"/>
    <col min="1287" max="1287" width="11.5703125" style="7" customWidth="1"/>
    <col min="1288" max="1288" width="11.42578125" style="7" customWidth="1"/>
    <col min="1289" max="1289" width="12.7109375" style="7" bestFit="1" customWidth="1"/>
    <col min="1290" max="1536" width="9.140625" style="7"/>
    <col min="1537" max="1537" width="5.140625" style="7" customWidth="1"/>
    <col min="1538" max="1538" width="5.28515625" style="7" customWidth="1"/>
    <col min="1539" max="1539" width="4.5703125" style="7" customWidth="1"/>
    <col min="1540" max="1540" width="4.42578125" style="7" customWidth="1"/>
    <col min="1541" max="1541" width="48.5703125" style="7" customWidth="1"/>
    <col min="1542" max="1542" width="0" style="7" hidden="1" customWidth="1"/>
    <col min="1543" max="1543" width="11.5703125" style="7" customWidth="1"/>
    <col min="1544" max="1544" width="11.42578125" style="7" customWidth="1"/>
    <col min="1545" max="1545" width="12.7109375" style="7" bestFit="1" customWidth="1"/>
    <col min="1546" max="1792" width="9.140625" style="7"/>
    <col min="1793" max="1793" width="5.140625" style="7" customWidth="1"/>
    <col min="1794" max="1794" width="5.28515625" style="7" customWidth="1"/>
    <col min="1795" max="1795" width="4.5703125" style="7" customWidth="1"/>
    <col min="1796" max="1796" width="4.42578125" style="7" customWidth="1"/>
    <col min="1797" max="1797" width="48.5703125" style="7" customWidth="1"/>
    <col min="1798" max="1798" width="0" style="7" hidden="1" customWidth="1"/>
    <col min="1799" max="1799" width="11.5703125" style="7" customWidth="1"/>
    <col min="1800" max="1800" width="11.42578125" style="7" customWidth="1"/>
    <col min="1801" max="1801" width="12.7109375" style="7" bestFit="1" customWidth="1"/>
    <col min="1802" max="2048" width="9.140625" style="7"/>
    <col min="2049" max="2049" width="5.140625" style="7" customWidth="1"/>
    <col min="2050" max="2050" width="5.28515625" style="7" customWidth="1"/>
    <col min="2051" max="2051" width="4.5703125" style="7" customWidth="1"/>
    <col min="2052" max="2052" width="4.42578125" style="7" customWidth="1"/>
    <col min="2053" max="2053" width="48.5703125" style="7" customWidth="1"/>
    <col min="2054" max="2054" width="0" style="7" hidden="1" customWidth="1"/>
    <col min="2055" max="2055" width="11.5703125" style="7" customWidth="1"/>
    <col min="2056" max="2056" width="11.42578125" style="7" customWidth="1"/>
    <col min="2057" max="2057" width="12.7109375" style="7" bestFit="1" customWidth="1"/>
    <col min="2058" max="2304" width="9.140625" style="7"/>
    <col min="2305" max="2305" width="5.140625" style="7" customWidth="1"/>
    <col min="2306" max="2306" width="5.28515625" style="7" customWidth="1"/>
    <col min="2307" max="2307" width="4.5703125" style="7" customWidth="1"/>
    <col min="2308" max="2308" width="4.42578125" style="7" customWidth="1"/>
    <col min="2309" max="2309" width="48.5703125" style="7" customWidth="1"/>
    <col min="2310" max="2310" width="0" style="7" hidden="1" customWidth="1"/>
    <col min="2311" max="2311" width="11.5703125" style="7" customWidth="1"/>
    <col min="2312" max="2312" width="11.42578125" style="7" customWidth="1"/>
    <col min="2313" max="2313" width="12.7109375" style="7" bestFit="1" customWidth="1"/>
    <col min="2314" max="2560" width="9.140625" style="7"/>
    <col min="2561" max="2561" width="5.140625" style="7" customWidth="1"/>
    <col min="2562" max="2562" width="5.28515625" style="7" customWidth="1"/>
    <col min="2563" max="2563" width="4.5703125" style="7" customWidth="1"/>
    <col min="2564" max="2564" width="4.42578125" style="7" customWidth="1"/>
    <col min="2565" max="2565" width="48.5703125" style="7" customWidth="1"/>
    <col min="2566" max="2566" width="0" style="7" hidden="1" customWidth="1"/>
    <col min="2567" max="2567" width="11.5703125" style="7" customWidth="1"/>
    <col min="2568" max="2568" width="11.42578125" style="7" customWidth="1"/>
    <col min="2569" max="2569" width="12.7109375" style="7" bestFit="1" customWidth="1"/>
    <col min="2570" max="2816" width="9.140625" style="7"/>
    <col min="2817" max="2817" width="5.140625" style="7" customWidth="1"/>
    <col min="2818" max="2818" width="5.28515625" style="7" customWidth="1"/>
    <col min="2819" max="2819" width="4.5703125" style="7" customWidth="1"/>
    <col min="2820" max="2820" width="4.42578125" style="7" customWidth="1"/>
    <col min="2821" max="2821" width="48.5703125" style="7" customWidth="1"/>
    <col min="2822" max="2822" width="0" style="7" hidden="1" customWidth="1"/>
    <col min="2823" max="2823" width="11.5703125" style="7" customWidth="1"/>
    <col min="2824" max="2824" width="11.42578125" style="7" customWidth="1"/>
    <col min="2825" max="2825" width="12.7109375" style="7" bestFit="1" customWidth="1"/>
    <col min="2826" max="3072" width="9.140625" style="7"/>
    <col min="3073" max="3073" width="5.140625" style="7" customWidth="1"/>
    <col min="3074" max="3074" width="5.28515625" style="7" customWidth="1"/>
    <col min="3075" max="3075" width="4.5703125" style="7" customWidth="1"/>
    <col min="3076" max="3076" width="4.42578125" style="7" customWidth="1"/>
    <col min="3077" max="3077" width="48.5703125" style="7" customWidth="1"/>
    <col min="3078" max="3078" width="0" style="7" hidden="1" customWidth="1"/>
    <col min="3079" max="3079" width="11.5703125" style="7" customWidth="1"/>
    <col min="3080" max="3080" width="11.42578125" style="7" customWidth="1"/>
    <col min="3081" max="3081" width="12.7109375" style="7" bestFit="1" customWidth="1"/>
    <col min="3082" max="3328" width="9.140625" style="7"/>
    <col min="3329" max="3329" width="5.140625" style="7" customWidth="1"/>
    <col min="3330" max="3330" width="5.28515625" style="7" customWidth="1"/>
    <col min="3331" max="3331" width="4.5703125" style="7" customWidth="1"/>
    <col min="3332" max="3332" width="4.42578125" style="7" customWidth="1"/>
    <col min="3333" max="3333" width="48.5703125" style="7" customWidth="1"/>
    <col min="3334" max="3334" width="0" style="7" hidden="1" customWidth="1"/>
    <col min="3335" max="3335" width="11.5703125" style="7" customWidth="1"/>
    <col min="3336" max="3336" width="11.42578125" style="7" customWidth="1"/>
    <col min="3337" max="3337" width="12.7109375" style="7" bestFit="1" customWidth="1"/>
    <col min="3338" max="3584" width="9.140625" style="7"/>
    <col min="3585" max="3585" width="5.140625" style="7" customWidth="1"/>
    <col min="3586" max="3586" width="5.28515625" style="7" customWidth="1"/>
    <col min="3587" max="3587" width="4.5703125" style="7" customWidth="1"/>
    <col min="3588" max="3588" width="4.42578125" style="7" customWidth="1"/>
    <col min="3589" max="3589" width="48.5703125" style="7" customWidth="1"/>
    <col min="3590" max="3590" width="0" style="7" hidden="1" customWidth="1"/>
    <col min="3591" max="3591" width="11.5703125" style="7" customWidth="1"/>
    <col min="3592" max="3592" width="11.42578125" style="7" customWidth="1"/>
    <col min="3593" max="3593" width="12.7109375" style="7" bestFit="1" customWidth="1"/>
    <col min="3594" max="3840" width="9.140625" style="7"/>
    <col min="3841" max="3841" width="5.140625" style="7" customWidth="1"/>
    <col min="3842" max="3842" width="5.28515625" style="7" customWidth="1"/>
    <col min="3843" max="3843" width="4.5703125" style="7" customWidth="1"/>
    <col min="3844" max="3844" width="4.42578125" style="7" customWidth="1"/>
    <col min="3845" max="3845" width="48.5703125" style="7" customWidth="1"/>
    <col min="3846" max="3846" width="0" style="7" hidden="1" customWidth="1"/>
    <col min="3847" max="3847" width="11.5703125" style="7" customWidth="1"/>
    <col min="3848" max="3848" width="11.42578125" style="7" customWidth="1"/>
    <col min="3849" max="3849" width="12.7109375" style="7" bestFit="1" customWidth="1"/>
    <col min="3850" max="4096" width="9.140625" style="7"/>
    <col min="4097" max="4097" width="5.140625" style="7" customWidth="1"/>
    <col min="4098" max="4098" width="5.28515625" style="7" customWidth="1"/>
    <col min="4099" max="4099" width="4.5703125" style="7" customWidth="1"/>
    <col min="4100" max="4100" width="4.42578125" style="7" customWidth="1"/>
    <col min="4101" max="4101" width="48.5703125" style="7" customWidth="1"/>
    <col min="4102" max="4102" width="0" style="7" hidden="1" customWidth="1"/>
    <col min="4103" max="4103" width="11.5703125" style="7" customWidth="1"/>
    <col min="4104" max="4104" width="11.42578125" style="7" customWidth="1"/>
    <col min="4105" max="4105" width="12.7109375" style="7" bestFit="1" customWidth="1"/>
    <col min="4106" max="4352" width="9.140625" style="7"/>
    <col min="4353" max="4353" width="5.140625" style="7" customWidth="1"/>
    <col min="4354" max="4354" width="5.28515625" style="7" customWidth="1"/>
    <col min="4355" max="4355" width="4.5703125" style="7" customWidth="1"/>
    <col min="4356" max="4356" width="4.42578125" style="7" customWidth="1"/>
    <col min="4357" max="4357" width="48.5703125" style="7" customWidth="1"/>
    <col min="4358" max="4358" width="0" style="7" hidden="1" customWidth="1"/>
    <col min="4359" max="4359" width="11.5703125" style="7" customWidth="1"/>
    <col min="4360" max="4360" width="11.42578125" style="7" customWidth="1"/>
    <col min="4361" max="4361" width="12.7109375" style="7" bestFit="1" customWidth="1"/>
    <col min="4362" max="4608" width="9.140625" style="7"/>
    <col min="4609" max="4609" width="5.140625" style="7" customWidth="1"/>
    <col min="4610" max="4610" width="5.28515625" style="7" customWidth="1"/>
    <col min="4611" max="4611" width="4.5703125" style="7" customWidth="1"/>
    <col min="4612" max="4612" width="4.42578125" style="7" customWidth="1"/>
    <col min="4613" max="4613" width="48.5703125" style="7" customWidth="1"/>
    <col min="4614" max="4614" width="0" style="7" hidden="1" customWidth="1"/>
    <col min="4615" max="4615" width="11.5703125" style="7" customWidth="1"/>
    <col min="4616" max="4616" width="11.42578125" style="7" customWidth="1"/>
    <col min="4617" max="4617" width="12.7109375" style="7" bestFit="1" customWidth="1"/>
    <col min="4618" max="4864" width="9.140625" style="7"/>
    <col min="4865" max="4865" width="5.140625" style="7" customWidth="1"/>
    <col min="4866" max="4866" width="5.28515625" style="7" customWidth="1"/>
    <col min="4867" max="4867" width="4.5703125" style="7" customWidth="1"/>
    <col min="4868" max="4868" width="4.42578125" style="7" customWidth="1"/>
    <col min="4869" max="4869" width="48.5703125" style="7" customWidth="1"/>
    <col min="4870" max="4870" width="0" style="7" hidden="1" customWidth="1"/>
    <col min="4871" max="4871" width="11.5703125" style="7" customWidth="1"/>
    <col min="4872" max="4872" width="11.42578125" style="7" customWidth="1"/>
    <col min="4873" max="4873" width="12.7109375" style="7" bestFit="1" customWidth="1"/>
    <col min="4874" max="5120" width="9.140625" style="7"/>
    <col min="5121" max="5121" width="5.140625" style="7" customWidth="1"/>
    <col min="5122" max="5122" width="5.28515625" style="7" customWidth="1"/>
    <col min="5123" max="5123" width="4.5703125" style="7" customWidth="1"/>
    <col min="5124" max="5124" width="4.42578125" style="7" customWidth="1"/>
    <col min="5125" max="5125" width="48.5703125" style="7" customWidth="1"/>
    <col min="5126" max="5126" width="0" style="7" hidden="1" customWidth="1"/>
    <col min="5127" max="5127" width="11.5703125" style="7" customWidth="1"/>
    <col min="5128" max="5128" width="11.42578125" style="7" customWidth="1"/>
    <col min="5129" max="5129" width="12.7109375" style="7" bestFit="1" customWidth="1"/>
    <col min="5130" max="5376" width="9.140625" style="7"/>
    <col min="5377" max="5377" width="5.140625" style="7" customWidth="1"/>
    <col min="5378" max="5378" width="5.28515625" style="7" customWidth="1"/>
    <col min="5379" max="5379" width="4.5703125" style="7" customWidth="1"/>
    <col min="5380" max="5380" width="4.42578125" style="7" customWidth="1"/>
    <col min="5381" max="5381" width="48.5703125" style="7" customWidth="1"/>
    <col min="5382" max="5382" width="0" style="7" hidden="1" customWidth="1"/>
    <col min="5383" max="5383" width="11.5703125" style="7" customWidth="1"/>
    <col min="5384" max="5384" width="11.42578125" style="7" customWidth="1"/>
    <col min="5385" max="5385" width="12.7109375" style="7" bestFit="1" customWidth="1"/>
    <col min="5386" max="5632" width="9.140625" style="7"/>
    <col min="5633" max="5633" width="5.140625" style="7" customWidth="1"/>
    <col min="5634" max="5634" width="5.28515625" style="7" customWidth="1"/>
    <col min="5635" max="5635" width="4.5703125" style="7" customWidth="1"/>
    <col min="5636" max="5636" width="4.42578125" style="7" customWidth="1"/>
    <col min="5637" max="5637" width="48.5703125" style="7" customWidth="1"/>
    <col min="5638" max="5638" width="0" style="7" hidden="1" customWidth="1"/>
    <col min="5639" max="5639" width="11.5703125" style="7" customWidth="1"/>
    <col min="5640" max="5640" width="11.42578125" style="7" customWidth="1"/>
    <col min="5641" max="5641" width="12.7109375" style="7" bestFit="1" customWidth="1"/>
    <col min="5642" max="5888" width="9.140625" style="7"/>
    <col min="5889" max="5889" width="5.140625" style="7" customWidth="1"/>
    <col min="5890" max="5890" width="5.28515625" style="7" customWidth="1"/>
    <col min="5891" max="5891" width="4.5703125" style="7" customWidth="1"/>
    <col min="5892" max="5892" width="4.42578125" style="7" customWidth="1"/>
    <col min="5893" max="5893" width="48.5703125" style="7" customWidth="1"/>
    <col min="5894" max="5894" width="0" style="7" hidden="1" customWidth="1"/>
    <col min="5895" max="5895" width="11.5703125" style="7" customWidth="1"/>
    <col min="5896" max="5896" width="11.42578125" style="7" customWidth="1"/>
    <col min="5897" max="5897" width="12.7109375" style="7" bestFit="1" customWidth="1"/>
    <col min="5898" max="6144" width="9.140625" style="7"/>
    <col min="6145" max="6145" width="5.140625" style="7" customWidth="1"/>
    <col min="6146" max="6146" width="5.28515625" style="7" customWidth="1"/>
    <col min="6147" max="6147" width="4.5703125" style="7" customWidth="1"/>
    <col min="6148" max="6148" width="4.42578125" style="7" customWidth="1"/>
    <col min="6149" max="6149" width="48.5703125" style="7" customWidth="1"/>
    <col min="6150" max="6150" width="0" style="7" hidden="1" customWidth="1"/>
    <col min="6151" max="6151" width="11.5703125" style="7" customWidth="1"/>
    <col min="6152" max="6152" width="11.42578125" style="7" customWidth="1"/>
    <col min="6153" max="6153" width="12.7109375" style="7" bestFit="1" customWidth="1"/>
    <col min="6154" max="6400" width="9.140625" style="7"/>
    <col min="6401" max="6401" width="5.140625" style="7" customWidth="1"/>
    <col min="6402" max="6402" width="5.28515625" style="7" customWidth="1"/>
    <col min="6403" max="6403" width="4.5703125" style="7" customWidth="1"/>
    <col min="6404" max="6404" width="4.42578125" style="7" customWidth="1"/>
    <col min="6405" max="6405" width="48.5703125" style="7" customWidth="1"/>
    <col min="6406" max="6406" width="0" style="7" hidden="1" customWidth="1"/>
    <col min="6407" max="6407" width="11.5703125" style="7" customWidth="1"/>
    <col min="6408" max="6408" width="11.42578125" style="7" customWidth="1"/>
    <col min="6409" max="6409" width="12.7109375" style="7" bestFit="1" customWidth="1"/>
    <col min="6410" max="6656" width="9.140625" style="7"/>
    <col min="6657" max="6657" width="5.140625" style="7" customWidth="1"/>
    <col min="6658" max="6658" width="5.28515625" style="7" customWidth="1"/>
    <col min="6659" max="6659" width="4.5703125" style="7" customWidth="1"/>
    <col min="6660" max="6660" width="4.42578125" style="7" customWidth="1"/>
    <col min="6661" max="6661" width="48.5703125" style="7" customWidth="1"/>
    <col min="6662" max="6662" width="0" style="7" hidden="1" customWidth="1"/>
    <col min="6663" max="6663" width="11.5703125" style="7" customWidth="1"/>
    <col min="6664" max="6664" width="11.42578125" style="7" customWidth="1"/>
    <col min="6665" max="6665" width="12.7109375" style="7" bestFit="1" customWidth="1"/>
    <col min="6666" max="6912" width="9.140625" style="7"/>
    <col min="6913" max="6913" width="5.140625" style="7" customWidth="1"/>
    <col min="6914" max="6914" width="5.28515625" style="7" customWidth="1"/>
    <col min="6915" max="6915" width="4.5703125" style="7" customWidth="1"/>
    <col min="6916" max="6916" width="4.42578125" style="7" customWidth="1"/>
    <col min="6917" max="6917" width="48.5703125" style="7" customWidth="1"/>
    <col min="6918" max="6918" width="0" style="7" hidden="1" customWidth="1"/>
    <col min="6919" max="6919" width="11.5703125" style="7" customWidth="1"/>
    <col min="6920" max="6920" width="11.42578125" style="7" customWidth="1"/>
    <col min="6921" max="6921" width="12.7109375" style="7" bestFit="1" customWidth="1"/>
    <col min="6922" max="7168" width="9.140625" style="7"/>
    <col min="7169" max="7169" width="5.140625" style="7" customWidth="1"/>
    <col min="7170" max="7170" width="5.28515625" style="7" customWidth="1"/>
    <col min="7171" max="7171" width="4.5703125" style="7" customWidth="1"/>
    <col min="7172" max="7172" width="4.42578125" style="7" customWidth="1"/>
    <col min="7173" max="7173" width="48.5703125" style="7" customWidth="1"/>
    <col min="7174" max="7174" width="0" style="7" hidden="1" customWidth="1"/>
    <col min="7175" max="7175" width="11.5703125" style="7" customWidth="1"/>
    <col min="7176" max="7176" width="11.42578125" style="7" customWidth="1"/>
    <col min="7177" max="7177" width="12.7109375" style="7" bestFit="1" customWidth="1"/>
    <col min="7178" max="7424" width="9.140625" style="7"/>
    <col min="7425" max="7425" width="5.140625" style="7" customWidth="1"/>
    <col min="7426" max="7426" width="5.28515625" style="7" customWidth="1"/>
    <col min="7427" max="7427" width="4.5703125" style="7" customWidth="1"/>
    <col min="7428" max="7428" width="4.42578125" style="7" customWidth="1"/>
    <col min="7429" max="7429" width="48.5703125" style="7" customWidth="1"/>
    <col min="7430" max="7430" width="0" style="7" hidden="1" customWidth="1"/>
    <col min="7431" max="7431" width="11.5703125" style="7" customWidth="1"/>
    <col min="7432" max="7432" width="11.42578125" style="7" customWidth="1"/>
    <col min="7433" max="7433" width="12.7109375" style="7" bestFit="1" customWidth="1"/>
    <col min="7434" max="7680" width="9.140625" style="7"/>
    <col min="7681" max="7681" width="5.140625" style="7" customWidth="1"/>
    <col min="7682" max="7682" width="5.28515625" style="7" customWidth="1"/>
    <col min="7683" max="7683" width="4.5703125" style="7" customWidth="1"/>
    <col min="7684" max="7684" width="4.42578125" style="7" customWidth="1"/>
    <col min="7685" max="7685" width="48.5703125" style="7" customWidth="1"/>
    <col min="7686" max="7686" width="0" style="7" hidden="1" customWidth="1"/>
    <col min="7687" max="7687" width="11.5703125" style="7" customWidth="1"/>
    <col min="7688" max="7688" width="11.42578125" style="7" customWidth="1"/>
    <col min="7689" max="7689" width="12.7109375" style="7" bestFit="1" customWidth="1"/>
    <col min="7690" max="7936" width="9.140625" style="7"/>
    <col min="7937" max="7937" width="5.140625" style="7" customWidth="1"/>
    <col min="7938" max="7938" width="5.28515625" style="7" customWidth="1"/>
    <col min="7939" max="7939" width="4.5703125" style="7" customWidth="1"/>
    <col min="7940" max="7940" width="4.42578125" style="7" customWidth="1"/>
    <col min="7941" max="7941" width="48.5703125" style="7" customWidth="1"/>
    <col min="7942" max="7942" width="0" style="7" hidden="1" customWidth="1"/>
    <col min="7943" max="7943" width="11.5703125" style="7" customWidth="1"/>
    <col min="7944" max="7944" width="11.42578125" style="7" customWidth="1"/>
    <col min="7945" max="7945" width="12.7109375" style="7" bestFit="1" customWidth="1"/>
    <col min="7946" max="8192" width="9.140625" style="7"/>
    <col min="8193" max="8193" width="5.140625" style="7" customWidth="1"/>
    <col min="8194" max="8194" width="5.28515625" style="7" customWidth="1"/>
    <col min="8195" max="8195" width="4.5703125" style="7" customWidth="1"/>
    <col min="8196" max="8196" width="4.42578125" style="7" customWidth="1"/>
    <col min="8197" max="8197" width="48.5703125" style="7" customWidth="1"/>
    <col min="8198" max="8198" width="0" style="7" hidden="1" customWidth="1"/>
    <col min="8199" max="8199" width="11.5703125" style="7" customWidth="1"/>
    <col min="8200" max="8200" width="11.42578125" style="7" customWidth="1"/>
    <col min="8201" max="8201" width="12.7109375" style="7" bestFit="1" customWidth="1"/>
    <col min="8202" max="8448" width="9.140625" style="7"/>
    <col min="8449" max="8449" width="5.140625" style="7" customWidth="1"/>
    <col min="8450" max="8450" width="5.28515625" style="7" customWidth="1"/>
    <col min="8451" max="8451" width="4.5703125" style="7" customWidth="1"/>
    <col min="8452" max="8452" width="4.42578125" style="7" customWidth="1"/>
    <col min="8453" max="8453" width="48.5703125" style="7" customWidth="1"/>
    <col min="8454" max="8454" width="0" style="7" hidden="1" customWidth="1"/>
    <col min="8455" max="8455" width="11.5703125" style="7" customWidth="1"/>
    <col min="8456" max="8456" width="11.42578125" style="7" customWidth="1"/>
    <col min="8457" max="8457" width="12.7109375" style="7" bestFit="1" customWidth="1"/>
    <col min="8458" max="8704" width="9.140625" style="7"/>
    <col min="8705" max="8705" width="5.140625" style="7" customWidth="1"/>
    <col min="8706" max="8706" width="5.28515625" style="7" customWidth="1"/>
    <col min="8707" max="8707" width="4.5703125" style="7" customWidth="1"/>
    <col min="8708" max="8708" width="4.42578125" style="7" customWidth="1"/>
    <col min="8709" max="8709" width="48.5703125" style="7" customWidth="1"/>
    <col min="8710" max="8710" width="0" style="7" hidden="1" customWidth="1"/>
    <col min="8711" max="8711" width="11.5703125" style="7" customWidth="1"/>
    <col min="8712" max="8712" width="11.42578125" style="7" customWidth="1"/>
    <col min="8713" max="8713" width="12.7109375" style="7" bestFit="1" customWidth="1"/>
    <col min="8714" max="8960" width="9.140625" style="7"/>
    <col min="8961" max="8961" width="5.140625" style="7" customWidth="1"/>
    <col min="8962" max="8962" width="5.28515625" style="7" customWidth="1"/>
    <col min="8963" max="8963" width="4.5703125" style="7" customWidth="1"/>
    <col min="8964" max="8964" width="4.42578125" style="7" customWidth="1"/>
    <col min="8965" max="8965" width="48.5703125" style="7" customWidth="1"/>
    <col min="8966" max="8966" width="0" style="7" hidden="1" customWidth="1"/>
    <col min="8967" max="8967" width="11.5703125" style="7" customWidth="1"/>
    <col min="8968" max="8968" width="11.42578125" style="7" customWidth="1"/>
    <col min="8969" max="8969" width="12.7109375" style="7" bestFit="1" customWidth="1"/>
    <col min="8970" max="9216" width="9.140625" style="7"/>
    <col min="9217" max="9217" width="5.140625" style="7" customWidth="1"/>
    <col min="9218" max="9218" width="5.28515625" style="7" customWidth="1"/>
    <col min="9219" max="9219" width="4.5703125" style="7" customWidth="1"/>
    <col min="9220" max="9220" width="4.42578125" style="7" customWidth="1"/>
    <col min="9221" max="9221" width="48.5703125" style="7" customWidth="1"/>
    <col min="9222" max="9222" width="0" style="7" hidden="1" customWidth="1"/>
    <col min="9223" max="9223" width="11.5703125" style="7" customWidth="1"/>
    <col min="9224" max="9224" width="11.42578125" style="7" customWidth="1"/>
    <col min="9225" max="9225" width="12.7109375" style="7" bestFit="1" customWidth="1"/>
    <col min="9226" max="9472" width="9.140625" style="7"/>
    <col min="9473" max="9473" width="5.140625" style="7" customWidth="1"/>
    <col min="9474" max="9474" width="5.28515625" style="7" customWidth="1"/>
    <col min="9475" max="9475" width="4.5703125" style="7" customWidth="1"/>
    <col min="9476" max="9476" width="4.42578125" style="7" customWidth="1"/>
    <col min="9477" max="9477" width="48.5703125" style="7" customWidth="1"/>
    <col min="9478" max="9478" width="0" style="7" hidden="1" customWidth="1"/>
    <col min="9479" max="9479" width="11.5703125" style="7" customWidth="1"/>
    <col min="9480" max="9480" width="11.42578125" style="7" customWidth="1"/>
    <col min="9481" max="9481" width="12.7109375" style="7" bestFit="1" customWidth="1"/>
    <col min="9482" max="9728" width="9.140625" style="7"/>
    <col min="9729" max="9729" width="5.140625" style="7" customWidth="1"/>
    <col min="9730" max="9730" width="5.28515625" style="7" customWidth="1"/>
    <col min="9731" max="9731" width="4.5703125" style="7" customWidth="1"/>
    <col min="9732" max="9732" width="4.42578125" style="7" customWidth="1"/>
    <col min="9733" max="9733" width="48.5703125" style="7" customWidth="1"/>
    <col min="9734" max="9734" width="0" style="7" hidden="1" customWidth="1"/>
    <col min="9735" max="9735" width="11.5703125" style="7" customWidth="1"/>
    <col min="9736" max="9736" width="11.42578125" style="7" customWidth="1"/>
    <col min="9737" max="9737" width="12.7109375" style="7" bestFit="1" customWidth="1"/>
    <col min="9738" max="9984" width="9.140625" style="7"/>
    <col min="9985" max="9985" width="5.140625" style="7" customWidth="1"/>
    <col min="9986" max="9986" width="5.28515625" style="7" customWidth="1"/>
    <col min="9987" max="9987" width="4.5703125" style="7" customWidth="1"/>
    <col min="9988" max="9988" width="4.42578125" style="7" customWidth="1"/>
    <col min="9989" max="9989" width="48.5703125" style="7" customWidth="1"/>
    <col min="9990" max="9990" width="0" style="7" hidden="1" customWidth="1"/>
    <col min="9991" max="9991" width="11.5703125" style="7" customWidth="1"/>
    <col min="9992" max="9992" width="11.42578125" style="7" customWidth="1"/>
    <col min="9993" max="9993" width="12.7109375" style="7" bestFit="1" customWidth="1"/>
    <col min="9994" max="10240" width="9.140625" style="7"/>
    <col min="10241" max="10241" width="5.140625" style="7" customWidth="1"/>
    <col min="10242" max="10242" width="5.28515625" style="7" customWidth="1"/>
    <col min="10243" max="10243" width="4.5703125" style="7" customWidth="1"/>
    <col min="10244" max="10244" width="4.42578125" style="7" customWidth="1"/>
    <col min="10245" max="10245" width="48.5703125" style="7" customWidth="1"/>
    <col min="10246" max="10246" width="0" style="7" hidden="1" customWidth="1"/>
    <col min="10247" max="10247" width="11.5703125" style="7" customWidth="1"/>
    <col min="10248" max="10248" width="11.42578125" style="7" customWidth="1"/>
    <col min="10249" max="10249" width="12.7109375" style="7" bestFit="1" customWidth="1"/>
    <col min="10250" max="10496" width="9.140625" style="7"/>
    <col min="10497" max="10497" width="5.140625" style="7" customWidth="1"/>
    <col min="10498" max="10498" width="5.28515625" style="7" customWidth="1"/>
    <col min="10499" max="10499" width="4.5703125" style="7" customWidth="1"/>
    <col min="10500" max="10500" width="4.42578125" style="7" customWidth="1"/>
    <col min="10501" max="10501" width="48.5703125" style="7" customWidth="1"/>
    <col min="10502" max="10502" width="0" style="7" hidden="1" customWidth="1"/>
    <col min="10503" max="10503" width="11.5703125" style="7" customWidth="1"/>
    <col min="10504" max="10504" width="11.42578125" style="7" customWidth="1"/>
    <col min="10505" max="10505" width="12.7109375" style="7" bestFit="1" customWidth="1"/>
    <col min="10506" max="10752" width="9.140625" style="7"/>
    <col min="10753" max="10753" width="5.140625" style="7" customWidth="1"/>
    <col min="10754" max="10754" width="5.28515625" style="7" customWidth="1"/>
    <col min="10755" max="10755" width="4.5703125" style="7" customWidth="1"/>
    <col min="10756" max="10756" width="4.42578125" style="7" customWidth="1"/>
    <col min="10757" max="10757" width="48.5703125" style="7" customWidth="1"/>
    <col min="10758" max="10758" width="0" style="7" hidden="1" customWidth="1"/>
    <col min="10759" max="10759" width="11.5703125" style="7" customWidth="1"/>
    <col min="10760" max="10760" width="11.42578125" style="7" customWidth="1"/>
    <col min="10761" max="10761" width="12.7109375" style="7" bestFit="1" customWidth="1"/>
    <col min="10762" max="11008" width="9.140625" style="7"/>
    <col min="11009" max="11009" width="5.140625" style="7" customWidth="1"/>
    <col min="11010" max="11010" width="5.28515625" style="7" customWidth="1"/>
    <col min="11011" max="11011" width="4.5703125" style="7" customWidth="1"/>
    <col min="11012" max="11012" width="4.42578125" style="7" customWidth="1"/>
    <col min="11013" max="11013" width="48.5703125" style="7" customWidth="1"/>
    <col min="11014" max="11014" width="0" style="7" hidden="1" customWidth="1"/>
    <col min="11015" max="11015" width="11.5703125" style="7" customWidth="1"/>
    <col min="11016" max="11016" width="11.42578125" style="7" customWidth="1"/>
    <col min="11017" max="11017" width="12.7109375" style="7" bestFit="1" customWidth="1"/>
    <col min="11018" max="11264" width="9.140625" style="7"/>
    <col min="11265" max="11265" width="5.140625" style="7" customWidth="1"/>
    <col min="11266" max="11266" width="5.28515625" style="7" customWidth="1"/>
    <col min="11267" max="11267" width="4.5703125" style="7" customWidth="1"/>
    <col min="11268" max="11268" width="4.42578125" style="7" customWidth="1"/>
    <col min="11269" max="11269" width="48.5703125" style="7" customWidth="1"/>
    <col min="11270" max="11270" width="0" style="7" hidden="1" customWidth="1"/>
    <col min="11271" max="11271" width="11.5703125" style="7" customWidth="1"/>
    <col min="11272" max="11272" width="11.42578125" style="7" customWidth="1"/>
    <col min="11273" max="11273" width="12.7109375" style="7" bestFit="1" customWidth="1"/>
    <col min="11274" max="11520" width="9.140625" style="7"/>
    <col min="11521" max="11521" width="5.140625" style="7" customWidth="1"/>
    <col min="11522" max="11522" width="5.28515625" style="7" customWidth="1"/>
    <col min="11523" max="11523" width="4.5703125" style="7" customWidth="1"/>
    <col min="11524" max="11524" width="4.42578125" style="7" customWidth="1"/>
    <col min="11525" max="11525" width="48.5703125" style="7" customWidth="1"/>
    <col min="11526" max="11526" width="0" style="7" hidden="1" customWidth="1"/>
    <col min="11527" max="11527" width="11.5703125" style="7" customWidth="1"/>
    <col min="11528" max="11528" width="11.42578125" style="7" customWidth="1"/>
    <col min="11529" max="11529" width="12.7109375" style="7" bestFit="1" customWidth="1"/>
    <col min="11530" max="11776" width="9.140625" style="7"/>
    <col min="11777" max="11777" width="5.140625" style="7" customWidth="1"/>
    <col min="11778" max="11778" width="5.28515625" style="7" customWidth="1"/>
    <col min="11779" max="11779" width="4.5703125" style="7" customWidth="1"/>
    <col min="11780" max="11780" width="4.42578125" style="7" customWidth="1"/>
    <col min="11781" max="11781" width="48.5703125" style="7" customWidth="1"/>
    <col min="11782" max="11782" width="0" style="7" hidden="1" customWidth="1"/>
    <col min="11783" max="11783" width="11.5703125" style="7" customWidth="1"/>
    <col min="11784" max="11784" width="11.42578125" style="7" customWidth="1"/>
    <col min="11785" max="11785" width="12.7109375" style="7" bestFit="1" customWidth="1"/>
    <col min="11786" max="12032" width="9.140625" style="7"/>
    <col min="12033" max="12033" width="5.140625" style="7" customWidth="1"/>
    <col min="12034" max="12034" width="5.28515625" style="7" customWidth="1"/>
    <col min="12035" max="12035" width="4.5703125" style="7" customWidth="1"/>
    <col min="12036" max="12036" width="4.42578125" style="7" customWidth="1"/>
    <col min="12037" max="12037" width="48.5703125" style="7" customWidth="1"/>
    <col min="12038" max="12038" width="0" style="7" hidden="1" customWidth="1"/>
    <col min="12039" max="12039" width="11.5703125" style="7" customWidth="1"/>
    <col min="12040" max="12040" width="11.42578125" style="7" customWidth="1"/>
    <col min="12041" max="12041" width="12.7109375" style="7" bestFit="1" customWidth="1"/>
    <col min="12042" max="12288" width="9.140625" style="7"/>
    <col min="12289" max="12289" width="5.140625" style="7" customWidth="1"/>
    <col min="12290" max="12290" width="5.28515625" style="7" customWidth="1"/>
    <col min="12291" max="12291" width="4.5703125" style="7" customWidth="1"/>
    <col min="12292" max="12292" width="4.42578125" style="7" customWidth="1"/>
    <col min="12293" max="12293" width="48.5703125" style="7" customWidth="1"/>
    <col min="12294" max="12294" width="0" style="7" hidden="1" customWidth="1"/>
    <col min="12295" max="12295" width="11.5703125" style="7" customWidth="1"/>
    <col min="12296" max="12296" width="11.42578125" style="7" customWidth="1"/>
    <col min="12297" max="12297" width="12.7109375" style="7" bestFit="1" customWidth="1"/>
    <col min="12298" max="12544" width="9.140625" style="7"/>
    <col min="12545" max="12545" width="5.140625" style="7" customWidth="1"/>
    <col min="12546" max="12546" width="5.28515625" style="7" customWidth="1"/>
    <col min="12547" max="12547" width="4.5703125" style="7" customWidth="1"/>
    <col min="12548" max="12548" width="4.42578125" style="7" customWidth="1"/>
    <col min="12549" max="12549" width="48.5703125" style="7" customWidth="1"/>
    <col min="12550" max="12550" width="0" style="7" hidden="1" customWidth="1"/>
    <col min="12551" max="12551" width="11.5703125" style="7" customWidth="1"/>
    <col min="12552" max="12552" width="11.42578125" style="7" customWidth="1"/>
    <col min="12553" max="12553" width="12.7109375" style="7" bestFit="1" customWidth="1"/>
    <col min="12554" max="12800" width="9.140625" style="7"/>
    <col min="12801" max="12801" width="5.140625" style="7" customWidth="1"/>
    <col min="12802" max="12802" width="5.28515625" style="7" customWidth="1"/>
    <col min="12803" max="12803" width="4.5703125" style="7" customWidth="1"/>
    <col min="12804" max="12804" width="4.42578125" style="7" customWidth="1"/>
    <col min="12805" max="12805" width="48.5703125" style="7" customWidth="1"/>
    <col min="12806" max="12806" width="0" style="7" hidden="1" customWidth="1"/>
    <col min="12807" max="12807" width="11.5703125" style="7" customWidth="1"/>
    <col min="12808" max="12808" width="11.42578125" style="7" customWidth="1"/>
    <col min="12809" max="12809" width="12.7109375" style="7" bestFit="1" customWidth="1"/>
    <col min="12810" max="13056" width="9.140625" style="7"/>
    <col min="13057" max="13057" width="5.140625" style="7" customWidth="1"/>
    <col min="13058" max="13058" width="5.28515625" style="7" customWidth="1"/>
    <col min="13059" max="13059" width="4.5703125" style="7" customWidth="1"/>
    <col min="13060" max="13060" width="4.42578125" style="7" customWidth="1"/>
    <col min="13061" max="13061" width="48.5703125" style="7" customWidth="1"/>
    <col min="13062" max="13062" width="0" style="7" hidden="1" customWidth="1"/>
    <col min="13063" max="13063" width="11.5703125" style="7" customWidth="1"/>
    <col min="13064" max="13064" width="11.42578125" style="7" customWidth="1"/>
    <col min="13065" max="13065" width="12.7109375" style="7" bestFit="1" customWidth="1"/>
    <col min="13066" max="13312" width="9.140625" style="7"/>
    <col min="13313" max="13313" width="5.140625" style="7" customWidth="1"/>
    <col min="13314" max="13314" width="5.28515625" style="7" customWidth="1"/>
    <col min="13315" max="13315" width="4.5703125" style="7" customWidth="1"/>
    <col min="13316" max="13316" width="4.42578125" style="7" customWidth="1"/>
    <col min="13317" max="13317" width="48.5703125" style="7" customWidth="1"/>
    <col min="13318" max="13318" width="0" style="7" hidden="1" customWidth="1"/>
    <col min="13319" max="13319" width="11.5703125" style="7" customWidth="1"/>
    <col min="13320" max="13320" width="11.42578125" style="7" customWidth="1"/>
    <col min="13321" max="13321" width="12.7109375" style="7" bestFit="1" customWidth="1"/>
    <col min="13322" max="13568" width="9.140625" style="7"/>
    <col min="13569" max="13569" width="5.140625" style="7" customWidth="1"/>
    <col min="13570" max="13570" width="5.28515625" style="7" customWidth="1"/>
    <col min="13571" max="13571" width="4.5703125" style="7" customWidth="1"/>
    <col min="13572" max="13572" width="4.42578125" style="7" customWidth="1"/>
    <col min="13573" max="13573" width="48.5703125" style="7" customWidth="1"/>
    <col min="13574" max="13574" width="0" style="7" hidden="1" customWidth="1"/>
    <col min="13575" max="13575" width="11.5703125" style="7" customWidth="1"/>
    <col min="13576" max="13576" width="11.42578125" style="7" customWidth="1"/>
    <col min="13577" max="13577" width="12.7109375" style="7" bestFit="1" customWidth="1"/>
    <col min="13578" max="13824" width="9.140625" style="7"/>
    <col min="13825" max="13825" width="5.140625" style="7" customWidth="1"/>
    <col min="13826" max="13826" width="5.28515625" style="7" customWidth="1"/>
    <col min="13827" max="13827" width="4.5703125" style="7" customWidth="1"/>
    <col min="13828" max="13828" width="4.42578125" style="7" customWidth="1"/>
    <col min="13829" max="13829" width="48.5703125" style="7" customWidth="1"/>
    <col min="13830" max="13830" width="0" style="7" hidden="1" customWidth="1"/>
    <col min="13831" max="13831" width="11.5703125" style="7" customWidth="1"/>
    <col min="13832" max="13832" width="11.42578125" style="7" customWidth="1"/>
    <col min="13833" max="13833" width="12.7109375" style="7" bestFit="1" customWidth="1"/>
    <col min="13834" max="14080" width="9.140625" style="7"/>
    <col min="14081" max="14081" width="5.140625" style="7" customWidth="1"/>
    <col min="14082" max="14082" width="5.28515625" style="7" customWidth="1"/>
    <col min="14083" max="14083" width="4.5703125" style="7" customWidth="1"/>
    <col min="14084" max="14084" width="4.42578125" style="7" customWidth="1"/>
    <col min="14085" max="14085" width="48.5703125" style="7" customWidth="1"/>
    <col min="14086" max="14086" width="0" style="7" hidden="1" customWidth="1"/>
    <col min="14087" max="14087" width="11.5703125" style="7" customWidth="1"/>
    <col min="14088" max="14088" width="11.42578125" style="7" customWidth="1"/>
    <col min="14089" max="14089" width="12.7109375" style="7" bestFit="1" customWidth="1"/>
    <col min="14090" max="14336" width="9.140625" style="7"/>
    <col min="14337" max="14337" width="5.140625" style="7" customWidth="1"/>
    <col min="14338" max="14338" width="5.28515625" style="7" customWidth="1"/>
    <col min="14339" max="14339" width="4.5703125" style="7" customWidth="1"/>
    <col min="14340" max="14340" width="4.42578125" style="7" customWidth="1"/>
    <col min="14341" max="14341" width="48.5703125" style="7" customWidth="1"/>
    <col min="14342" max="14342" width="0" style="7" hidden="1" customWidth="1"/>
    <col min="14343" max="14343" width="11.5703125" style="7" customWidth="1"/>
    <col min="14344" max="14344" width="11.42578125" style="7" customWidth="1"/>
    <col min="14345" max="14345" width="12.7109375" style="7" bestFit="1" customWidth="1"/>
    <col min="14346" max="14592" width="9.140625" style="7"/>
    <col min="14593" max="14593" width="5.140625" style="7" customWidth="1"/>
    <col min="14594" max="14594" width="5.28515625" style="7" customWidth="1"/>
    <col min="14595" max="14595" width="4.5703125" style="7" customWidth="1"/>
    <col min="14596" max="14596" width="4.42578125" style="7" customWidth="1"/>
    <col min="14597" max="14597" width="48.5703125" style="7" customWidth="1"/>
    <col min="14598" max="14598" width="0" style="7" hidden="1" customWidth="1"/>
    <col min="14599" max="14599" width="11.5703125" style="7" customWidth="1"/>
    <col min="14600" max="14600" width="11.42578125" style="7" customWidth="1"/>
    <col min="14601" max="14601" width="12.7109375" style="7" bestFit="1" customWidth="1"/>
    <col min="14602" max="14848" width="9.140625" style="7"/>
    <col min="14849" max="14849" width="5.140625" style="7" customWidth="1"/>
    <col min="14850" max="14850" width="5.28515625" style="7" customWidth="1"/>
    <col min="14851" max="14851" width="4.5703125" style="7" customWidth="1"/>
    <col min="14852" max="14852" width="4.42578125" style="7" customWidth="1"/>
    <col min="14853" max="14853" width="48.5703125" style="7" customWidth="1"/>
    <col min="14854" max="14854" width="0" style="7" hidden="1" customWidth="1"/>
    <col min="14855" max="14855" width="11.5703125" style="7" customWidth="1"/>
    <col min="14856" max="14856" width="11.42578125" style="7" customWidth="1"/>
    <col min="14857" max="14857" width="12.7109375" style="7" bestFit="1" customWidth="1"/>
    <col min="14858" max="15104" width="9.140625" style="7"/>
    <col min="15105" max="15105" width="5.140625" style="7" customWidth="1"/>
    <col min="15106" max="15106" width="5.28515625" style="7" customWidth="1"/>
    <col min="15107" max="15107" width="4.5703125" style="7" customWidth="1"/>
    <col min="15108" max="15108" width="4.42578125" style="7" customWidth="1"/>
    <col min="15109" max="15109" width="48.5703125" style="7" customWidth="1"/>
    <col min="15110" max="15110" width="0" style="7" hidden="1" customWidth="1"/>
    <col min="15111" max="15111" width="11.5703125" style="7" customWidth="1"/>
    <col min="15112" max="15112" width="11.42578125" style="7" customWidth="1"/>
    <col min="15113" max="15113" width="12.7109375" style="7" bestFit="1" customWidth="1"/>
    <col min="15114" max="15360" width="9.140625" style="7"/>
    <col min="15361" max="15361" width="5.140625" style="7" customWidth="1"/>
    <col min="15362" max="15362" width="5.28515625" style="7" customWidth="1"/>
    <col min="15363" max="15363" width="4.5703125" style="7" customWidth="1"/>
    <col min="15364" max="15364" width="4.42578125" style="7" customWidth="1"/>
    <col min="15365" max="15365" width="48.5703125" style="7" customWidth="1"/>
    <col min="15366" max="15366" width="0" style="7" hidden="1" customWidth="1"/>
    <col min="15367" max="15367" width="11.5703125" style="7" customWidth="1"/>
    <col min="15368" max="15368" width="11.42578125" style="7" customWidth="1"/>
    <col min="15369" max="15369" width="12.7109375" style="7" bestFit="1" customWidth="1"/>
    <col min="15370" max="15616" width="9.140625" style="7"/>
    <col min="15617" max="15617" width="5.140625" style="7" customWidth="1"/>
    <col min="15618" max="15618" width="5.28515625" style="7" customWidth="1"/>
    <col min="15619" max="15619" width="4.5703125" style="7" customWidth="1"/>
    <col min="15620" max="15620" width="4.42578125" style="7" customWidth="1"/>
    <col min="15621" max="15621" width="48.5703125" style="7" customWidth="1"/>
    <col min="15622" max="15622" width="0" style="7" hidden="1" customWidth="1"/>
    <col min="15623" max="15623" width="11.5703125" style="7" customWidth="1"/>
    <col min="15624" max="15624" width="11.42578125" style="7" customWidth="1"/>
    <col min="15625" max="15625" width="12.7109375" style="7" bestFit="1" customWidth="1"/>
    <col min="15626" max="15872" width="9.140625" style="7"/>
    <col min="15873" max="15873" width="5.140625" style="7" customWidth="1"/>
    <col min="15874" max="15874" width="5.28515625" style="7" customWidth="1"/>
    <col min="15875" max="15875" width="4.5703125" style="7" customWidth="1"/>
    <col min="15876" max="15876" width="4.42578125" style="7" customWidth="1"/>
    <col min="15877" max="15877" width="48.5703125" style="7" customWidth="1"/>
    <col min="15878" max="15878" width="0" style="7" hidden="1" customWidth="1"/>
    <col min="15879" max="15879" width="11.5703125" style="7" customWidth="1"/>
    <col min="15880" max="15880" width="11.42578125" style="7" customWidth="1"/>
    <col min="15881" max="15881" width="12.7109375" style="7" bestFit="1" customWidth="1"/>
    <col min="15882" max="16128" width="9.140625" style="7"/>
    <col min="16129" max="16129" width="5.140625" style="7" customWidth="1"/>
    <col min="16130" max="16130" width="5.28515625" style="7" customWidth="1"/>
    <col min="16131" max="16131" width="4.5703125" style="7" customWidth="1"/>
    <col min="16132" max="16132" width="4.42578125" style="7" customWidth="1"/>
    <col min="16133" max="16133" width="48.5703125" style="7" customWidth="1"/>
    <col min="16134" max="16134" width="0" style="7" hidden="1" customWidth="1"/>
    <col min="16135" max="16135" width="11.5703125" style="7" customWidth="1"/>
    <col min="16136" max="16136" width="11.42578125" style="7" customWidth="1"/>
    <col min="16137" max="16137" width="12.7109375" style="7" bestFit="1" customWidth="1"/>
    <col min="16138" max="16384" width="9.140625" style="7"/>
  </cols>
  <sheetData>
    <row r="1" spans="1:9" ht="14.25" customHeight="1" x14ac:dyDescent="0.35">
      <c r="A1" s="61" t="s">
        <v>70</v>
      </c>
      <c r="B1" s="61"/>
      <c r="C1" s="61"/>
      <c r="D1" s="61"/>
      <c r="E1" s="61"/>
      <c r="F1" s="61"/>
      <c r="G1" s="61"/>
      <c r="H1" s="61"/>
      <c r="I1" s="61"/>
    </row>
    <row r="2" spans="1:9" ht="34.5" customHeight="1" x14ac:dyDescent="0.35">
      <c r="A2" s="52"/>
      <c r="B2" s="52"/>
      <c r="C2" s="52"/>
      <c r="D2" s="52"/>
      <c r="E2" s="52"/>
      <c r="F2" s="52"/>
      <c r="G2" s="62" t="s">
        <v>481</v>
      </c>
      <c r="H2" s="62"/>
      <c r="I2" s="62"/>
    </row>
    <row r="3" spans="1:9" ht="36.75" customHeight="1" x14ac:dyDescent="0.3">
      <c r="A3" s="63" t="s">
        <v>71</v>
      </c>
      <c r="B3" s="63"/>
      <c r="C3" s="63"/>
      <c r="D3" s="63"/>
      <c r="E3" s="63"/>
      <c r="F3" s="63"/>
      <c r="G3" s="63"/>
      <c r="H3" s="63"/>
      <c r="I3" s="63"/>
    </row>
    <row r="4" spans="1:9" x14ac:dyDescent="0.3">
      <c r="B4" s="9"/>
      <c r="C4" s="10"/>
      <c r="D4" s="10"/>
      <c r="E4" s="11"/>
      <c r="H4" s="64" t="s">
        <v>0</v>
      </c>
      <c r="I4" s="64"/>
    </row>
    <row r="5" spans="1:9" s="13" customFormat="1" ht="25.5" customHeight="1" x14ac:dyDescent="0.25">
      <c r="A5" s="65" t="s">
        <v>72</v>
      </c>
      <c r="B5" s="66" t="s">
        <v>73</v>
      </c>
      <c r="C5" s="68" t="s">
        <v>74</v>
      </c>
      <c r="D5" s="68" t="s">
        <v>75</v>
      </c>
      <c r="E5" s="55" t="s">
        <v>76</v>
      </c>
      <c r="F5" s="56" t="s">
        <v>77</v>
      </c>
      <c r="G5" s="57" t="s">
        <v>78</v>
      </c>
      <c r="H5" s="59" t="s">
        <v>1</v>
      </c>
      <c r="I5" s="60"/>
    </row>
    <row r="6" spans="1:9" s="14" customFormat="1" ht="27" x14ac:dyDescent="0.25">
      <c r="A6" s="65"/>
      <c r="B6" s="67"/>
      <c r="C6" s="67"/>
      <c r="D6" s="67"/>
      <c r="E6" s="55"/>
      <c r="F6" s="56"/>
      <c r="G6" s="58"/>
      <c r="H6" s="1" t="s">
        <v>2</v>
      </c>
      <c r="I6" s="1" t="s">
        <v>3</v>
      </c>
    </row>
    <row r="7" spans="1:9" s="15" customFormat="1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/>
      <c r="G7" s="2">
        <v>6</v>
      </c>
      <c r="H7" s="2">
        <v>7</v>
      </c>
      <c r="I7" s="2">
        <v>8</v>
      </c>
    </row>
    <row r="8" spans="1:9" s="21" customFormat="1" ht="15.75" customHeight="1" x14ac:dyDescent="0.25">
      <c r="A8" s="53">
        <v>2000</v>
      </c>
      <c r="B8" s="16" t="s">
        <v>4</v>
      </c>
      <c r="C8" s="17" t="s">
        <v>5</v>
      </c>
      <c r="D8" s="18" t="s">
        <v>5</v>
      </c>
      <c r="E8" s="19" t="s">
        <v>79</v>
      </c>
      <c r="F8" s="51"/>
      <c r="G8" s="20">
        <f t="shared" ref="G8:G71" si="0">SUM(H8:I8)</f>
        <v>4521423.4000000004</v>
      </c>
      <c r="H8" s="20">
        <f>SUM(H9,H34,H45,H63,H106,H119,H132,H154,H177,H199,H220)</f>
        <v>1281500</v>
      </c>
      <c r="I8" s="20">
        <f>SUM(I9,I34,I45,I63,I106,I119,I132,I154,I177,I199,I220)</f>
        <v>3239923.4</v>
      </c>
    </row>
    <row r="9" spans="1:9" s="23" customFormat="1" ht="24.75" customHeight="1" x14ac:dyDescent="0.25">
      <c r="A9" s="53">
        <v>2100</v>
      </c>
      <c r="B9" s="2" t="s">
        <v>80</v>
      </c>
      <c r="C9" s="2" t="s">
        <v>81</v>
      </c>
      <c r="D9" s="2" t="s">
        <v>81</v>
      </c>
      <c r="E9" s="19" t="s">
        <v>82</v>
      </c>
      <c r="F9" s="22" t="s">
        <v>83</v>
      </c>
      <c r="G9" s="20">
        <f t="shared" si="0"/>
        <v>768727</v>
      </c>
      <c r="H9" s="20">
        <f>SUM(H10+H14+H17+H21+H23+H25+H27+H29)</f>
        <v>502627</v>
      </c>
      <c r="I9" s="20">
        <f>SUM(I10+I14+I17+I21+I23+I25+I27+I29)</f>
        <v>266100</v>
      </c>
    </row>
    <row r="10" spans="1:9" s="26" customFormat="1" ht="40.5" customHeight="1" x14ac:dyDescent="0.3">
      <c r="A10" s="53">
        <v>2110</v>
      </c>
      <c r="B10" s="2" t="s">
        <v>80</v>
      </c>
      <c r="C10" s="2" t="s">
        <v>84</v>
      </c>
      <c r="D10" s="2" t="s">
        <v>81</v>
      </c>
      <c r="E10" s="24" t="s">
        <v>85</v>
      </c>
      <c r="F10" s="25" t="s">
        <v>86</v>
      </c>
      <c r="G10" s="20">
        <f t="shared" si="0"/>
        <v>487850</v>
      </c>
      <c r="H10" s="20">
        <f>SUM(H11:H14)</f>
        <v>453850</v>
      </c>
      <c r="I10" s="20">
        <f>SUM(I11:I14)</f>
        <v>34000</v>
      </c>
    </row>
    <row r="11" spans="1:9" ht="25.5" customHeight="1" x14ac:dyDescent="0.3">
      <c r="A11" s="53">
        <v>2111</v>
      </c>
      <c r="B11" s="3" t="s">
        <v>80</v>
      </c>
      <c r="C11" s="3" t="s">
        <v>84</v>
      </c>
      <c r="D11" s="3" t="s">
        <v>84</v>
      </c>
      <c r="E11" s="27" t="s">
        <v>87</v>
      </c>
      <c r="F11" s="28" t="s">
        <v>88</v>
      </c>
      <c r="G11" s="20">
        <f t="shared" si="0"/>
        <v>483850</v>
      </c>
      <c r="H11" s="20">
        <f>'[1]Հատված 6'!H12</f>
        <v>449850</v>
      </c>
      <c r="I11" s="20">
        <f>'[1]Հատված 6'!I12</f>
        <v>34000</v>
      </c>
    </row>
    <row r="12" spans="1:9" ht="18" customHeight="1" x14ac:dyDescent="0.3">
      <c r="A12" s="53">
        <v>2112</v>
      </c>
      <c r="B12" s="3" t="s">
        <v>80</v>
      </c>
      <c r="C12" s="3" t="s">
        <v>84</v>
      </c>
      <c r="D12" s="3" t="s">
        <v>89</v>
      </c>
      <c r="E12" s="27" t="s">
        <v>90</v>
      </c>
      <c r="F12" s="28" t="s">
        <v>91</v>
      </c>
      <c r="G12" s="20">
        <f t="shared" si="0"/>
        <v>0</v>
      </c>
      <c r="H12" s="20">
        <v>0</v>
      </c>
      <c r="I12" s="20">
        <v>0</v>
      </c>
    </row>
    <row r="13" spans="1:9" ht="13.5" customHeight="1" x14ac:dyDescent="0.3">
      <c r="A13" s="53">
        <v>2113</v>
      </c>
      <c r="B13" s="3" t="s">
        <v>80</v>
      </c>
      <c r="C13" s="3" t="s">
        <v>84</v>
      </c>
      <c r="D13" s="3" t="s">
        <v>6</v>
      </c>
      <c r="E13" s="27" t="s">
        <v>92</v>
      </c>
      <c r="F13" s="28" t="s">
        <v>93</v>
      </c>
      <c r="G13" s="20">
        <f t="shared" si="0"/>
        <v>4000</v>
      </c>
      <c r="H13" s="20">
        <f>'[1]Հատված 6'!H40</f>
        <v>4000</v>
      </c>
      <c r="I13" s="20">
        <v>0</v>
      </c>
    </row>
    <row r="14" spans="1:9" ht="15" customHeight="1" x14ac:dyDescent="0.3">
      <c r="A14" s="53">
        <v>2120</v>
      </c>
      <c r="B14" s="2" t="s">
        <v>80</v>
      </c>
      <c r="C14" s="2" t="s">
        <v>89</v>
      </c>
      <c r="D14" s="2" t="s">
        <v>81</v>
      </c>
      <c r="E14" s="24" t="s">
        <v>94</v>
      </c>
      <c r="F14" s="29" t="s">
        <v>95</v>
      </c>
      <c r="G14" s="20">
        <f t="shared" si="0"/>
        <v>0</v>
      </c>
      <c r="H14" s="20">
        <f>SUM(H15:H16)</f>
        <v>0</v>
      </c>
      <c r="I14" s="20">
        <f>SUM(I15:I16)</f>
        <v>0</v>
      </c>
    </row>
    <row r="15" spans="1:9" ht="19.5" customHeight="1" x14ac:dyDescent="0.3">
      <c r="A15" s="53">
        <v>2121</v>
      </c>
      <c r="B15" s="3" t="s">
        <v>80</v>
      </c>
      <c r="C15" s="3" t="s">
        <v>89</v>
      </c>
      <c r="D15" s="3" t="s">
        <v>84</v>
      </c>
      <c r="E15" s="30" t="s">
        <v>96</v>
      </c>
      <c r="F15" s="28" t="s">
        <v>97</v>
      </c>
      <c r="G15" s="20">
        <f t="shared" si="0"/>
        <v>0</v>
      </c>
      <c r="H15" s="20">
        <v>0</v>
      </c>
      <c r="I15" s="20">
        <v>0</v>
      </c>
    </row>
    <row r="16" spans="1:9" ht="25.5" customHeight="1" x14ac:dyDescent="0.3">
      <c r="A16" s="53">
        <v>2122</v>
      </c>
      <c r="B16" s="3" t="s">
        <v>80</v>
      </c>
      <c r="C16" s="3" t="s">
        <v>89</v>
      </c>
      <c r="D16" s="3" t="s">
        <v>89</v>
      </c>
      <c r="E16" s="27" t="s">
        <v>98</v>
      </c>
      <c r="F16" s="28" t="s">
        <v>99</v>
      </c>
      <c r="G16" s="20">
        <f t="shared" si="0"/>
        <v>0</v>
      </c>
      <c r="H16" s="20">
        <v>0</v>
      </c>
      <c r="I16" s="20">
        <v>0</v>
      </c>
    </row>
    <row r="17" spans="1:9" ht="16.5" customHeight="1" x14ac:dyDescent="0.3">
      <c r="A17" s="53">
        <v>2130</v>
      </c>
      <c r="B17" s="2" t="s">
        <v>80</v>
      </c>
      <c r="C17" s="2" t="s">
        <v>6</v>
      </c>
      <c r="D17" s="2" t="s">
        <v>81</v>
      </c>
      <c r="E17" s="24" t="s">
        <v>100</v>
      </c>
      <c r="F17" s="31" t="s">
        <v>101</v>
      </c>
      <c r="G17" s="20">
        <f t="shared" si="0"/>
        <v>9700</v>
      </c>
      <c r="H17" s="20">
        <f>SUM(H18:H20)</f>
        <v>9700</v>
      </c>
      <c r="I17" s="20">
        <f>SUM(I18:I20)</f>
        <v>0</v>
      </c>
    </row>
    <row r="18" spans="1:9" ht="25.5" customHeight="1" x14ac:dyDescent="0.3">
      <c r="A18" s="53">
        <v>2131</v>
      </c>
      <c r="B18" s="3" t="s">
        <v>80</v>
      </c>
      <c r="C18" s="3" t="s">
        <v>6</v>
      </c>
      <c r="D18" s="3" t="s">
        <v>84</v>
      </c>
      <c r="E18" s="27" t="s">
        <v>102</v>
      </c>
      <c r="F18" s="28" t="s">
        <v>103</v>
      </c>
      <c r="G18" s="20">
        <f t="shared" si="0"/>
        <v>0</v>
      </c>
      <c r="H18" s="20">
        <v>0</v>
      </c>
      <c r="I18" s="20">
        <v>0</v>
      </c>
    </row>
    <row r="19" spans="1:9" ht="25.5" customHeight="1" x14ac:dyDescent="0.3">
      <c r="A19" s="53">
        <v>2132</v>
      </c>
      <c r="B19" s="3" t="s">
        <v>80</v>
      </c>
      <c r="C19" s="3">
        <v>3</v>
      </c>
      <c r="D19" s="3">
        <v>2</v>
      </c>
      <c r="E19" s="27" t="s">
        <v>104</v>
      </c>
      <c r="F19" s="28" t="s">
        <v>105</v>
      </c>
      <c r="G19" s="20">
        <f t="shared" si="0"/>
        <v>0</v>
      </c>
      <c r="H19" s="20">
        <v>0</v>
      </c>
      <c r="I19" s="20">
        <v>0</v>
      </c>
    </row>
    <row r="20" spans="1:9" ht="14.25" customHeight="1" x14ac:dyDescent="0.3">
      <c r="A20" s="53">
        <v>2133</v>
      </c>
      <c r="B20" s="3" t="s">
        <v>80</v>
      </c>
      <c r="C20" s="3">
        <v>3</v>
      </c>
      <c r="D20" s="3">
        <v>3</v>
      </c>
      <c r="E20" s="27" t="s">
        <v>106</v>
      </c>
      <c r="F20" s="28" t="s">
        <v>107</v>
      </c>
      <c r="G20" s="20">
        <f t="shared" si="0"/>
        <v>9700</v>
      </c>
      <c r="H20" s="20">
        <f>'[1]Հատված 6'!H58</f>
        <v>9700</v>
      </c>
      <c r="I20" s="20">
        <v>0</v>
      </c>
    </row>
    <row r="21" spans="1:9" ht="33" x14ac:dyDescent="0.3">
      <c r="A21" s="53">
        <v>2140</v>
      </c>
      <c r="B21" s="2" t="s">
        <v>80</v>
      </c>
      <c r="C21" s="2">
        <v>4</v>
      </c>
      <c r="D21" s="2">
        <v>0</v>
      </c>
      <c r="E21" s="24" t="s">
        <v>108</v>
      </c>
      <c r="F21" s="25" t="s">
        <v>109</v>
      </c>
      <c r="G21" s="20">
        <f t="shared" si="0"/>
        <v>0</v>
      </c>
      <c r="H21" s="20">
        <f>SUM(H22)</f>
        <v>0</v>
      </c>
      <c r="I21" s="20">
        <f>SUM(I22)</f>
        <v>0</v>
      </c>
    </row>
    <row r="22" spans="1:9" ht="15" customHeight="1" x14ac:dyDescent="0.3">
      <c r="A22" s="53">
        <v>2141</v>
      </c>
      <c r="B22" s="3" t="s">
        <v>80</v>
      </c>
      <c r="C22" s="3">
        <v>4</v>
      </c>
      <c r="D22" s="3">
        <v>1</v>
      </c>
      <c r="E22" s="27" t="s">
        <v>110</v>
      </c>
      <c r="F22" s="32" t="s">
        <v>111</v>
      </c>
      <c r="G22" s="20">
        <f t="shared" si="0"/>
        <v>0</v>
      </c>
      <c r="H22" s="20">
        <v>0</v>
      </c>
      <c r="I22" s="20">
        <v>0</v>
      </c>
    </row>
    <row r="23" spans="1:9" ht="36" customHeight="1" x14ac:dyDescent="0.3">
      <c r="A23" s="53">
        <v>2150</v>
      </c>
      <c r="B23" s="2" t="s">
        <v>80</v>
      </c>
      <c r="C23" s="2">
        <v>5</v>
      </c>
      <c r="D23" s="2">
        <v>0</v>
      </c>
      <c r="E23" s="24" t="s">
        <v>112</v>
      </c>
      <c r="F23" s="25" t="s">
        <v>113</v>
      </c>
      <c r="G23" s="20">
        <f t="shared" si="0"/>
        <v>0</v>
      </c>
      <c r="H23" s="20">
        <f>SUM(H24)</f>
        <v>0</v>
      </c>
      <c r="I23" s="20">
        <f>SUM(I24)</f>
        <v>0</v>
      </c>
    </row>
    <row r="24" spans="1:9" ht="24.75" customHeight="1" x14ac:dyDescent="0.3">
      <c r="A24" s="53">
        <v>2151</v>
      </c>
      <c r="B24" s="3" t="s">
        <v>80</v>
      </c>
      <c r="C24" s="3">
        <v>5</v>
      </c>
      <c r="D24" s="3">
        <v>1</v>
      </c>
      <c r="E24" s="27" t="s">
        <v>114</v>
      </c>
      <c r="F24" s="32" t="s">
        <v>115</v>
      </c>
      <c r="G24" s="20">
        <f t="shared" si="0"/>
        <v>0</v>
      </c>
      <c r="H24" s="20">
        <v>0</v>
      </c>
      <c r="I24" s="20">
        <v>0</v>
      </c>
    </row>
    <row r="25" spans="1:9" ht="34.5" customHeight="1" x14ac:dyDescent="0.3">
      <c r="A25" s="53">
        <v>2160</v>
      </c>
      <c r="B25" s="2" t="s">
        <v>80</v>
      </c>
      <c r="C25" s="2">
        <v>6</v>
      </c>
      <c r="D25" s="2">
        <v>0</v>
      </c>
      <c r="E25" s="24" t="s">
        <v>116</v>
      </c>
      <c r="F25" s="25" t="s">
        <v>117</v>
      </c>
      <c r="G25" s="20">
        <f t="shared" si="0"/>
        <v>271177</v>
      </c>
      <c r="H25" s="20">
        <f>SUM(H26)</f>
        <v>39077</v>
      </c>
      <c r="I25" s="20">
        <f>SUM(I26)</f>
        <v>232100</v>
      </c>
    </row>
    <row r="26" spans="1:9" ht="24.75" customHeight="1" x14ac:dyDescent="0.3">
      <c r="A26" s="53">
        <v>2161</v>
      </c>
      <c r="B26" s="3" t="s">
        <v>80</v>
      </c>
      <c r="C26" s="3">
        <v>6</v>
      </c>
      <c r="D26" s="3">
        <v>1</v>
      </c>
      <c r="E26" s="27" t="s">
        <v>118</v>
      </c>
      <c r="F26" s="28" t="s">
        <v>119</v>
      </c>
      <c r="G26" s="20">
        <f t="shared" si="0"/>
        <v>271177</v>
      </c>
      <c r="H26" s="20">
        <f>'[1]Հատված 6'!H72</f>
        <v>39077</v>
      </c>
      <c r="I26" s="20">
        <f>'[1]Հատված 6'!I72</f>
        <v>232100</v>
      </c>
    </row>
    <row r="27" spans="1:9" x14ac:dyDescent="0.3">
      <c r="A27" s="53">
        <v>2170</v>
      </c>
      <c r="B27" s="2" t="s">
        <v>80</v>
      </c>
      <c r="C27" s="2">
        <v>7</v>
      </c>
      <c r="D27" s="2">
        <v>0</v>
      </c>
      <c r="E27" s="24" t="s">
        <v>120</v>
      </c>
      <c r="F27" s="28"/>
      <c r="G27" s="20">
        <f t="shared" si="0"/>
        <v>0</v>
      </c>
      <c r="H27" s="20">
        <f>SUM(H29)</f>
        <v>0</v>
      </c>
      <c r="I27" s="20">
        <f>SUM(I29)</f>
        <v>0</v>
      </c>
    </row>
    <row r="28" spans="1:9" x14ac:dyDescent="0.3">
      <c r="A28" s="53">
        <v>2171</v>
      </c>
      <c r="B28" s="3" t="s">
        <v>80</v>
      </c>
      <c r="C28" s="3">
        <v>7</v>
      </c>
      <c r="D28" s="3">
        <v>1</v>
      </c>
      <c r="E28" s="27" t="s">
        <v>121</v>
      </c>
      <c r="F28" s="28"/>
      <c r="G28" s="20">
        <f t="shared" si="0"/>
        <v>0</v>
      </c>
      <c r="H28" s="20">
        <v>0</v>
      </c>
      <c r="I28" s="20">
        <v>0</v>
      </c>
    </row>
    <row r="29" spans="1:9" ht="38.25" customHeight="1" x14ac:dyDescent="0.3">
      <c r="A29" s="53">
        <v>2180</v>
      </c>
      <c r="B29" s="2" t="s">
        <v>80</v>
      </c>
      <c r="C29" s="2">
        <v>8</v>
      </c>
      <c r="D29" s="2">
        <v>0</v>
      </c>
      <c r="E29" s="24" t="s">
        <v>122</v>
      </c>
      <c r="F29" s="25" t="s">
        <v>123</v>
      </c>
      <c r="G29" s="20">
        <f t="shared" si="0"/>
        <v>0</v>
      </c>
      <c r="H29" s="20">
        <f>SUM(H30)</f>
        <v>0</v>
      </c>
      <c r="I29" s="20">
        <f>SUM(I30)</f>
        <v>0</v>
      </c>
    </row>
    <row r="30" spans="1:9" ht="37.5" customHeight="1" x14ac:dyDescent="0.3">
      <c r="A30" s="53">
        <v>2181</v>
      </c>
      <c r="B30" s="3" t="s">
        <v>80</v>
      </c>
      <c r="C30" s="3">
        <v>8</v>
      </c>
      <c r="D30" s="3">
        <v>1</v>
      </c>
      <c r="E30" s="27" t="s">
        <v>122</v>
      </c>
      <c r="F30" s="32" t="s">
        <v>124</v>
      </c>
      <c r="G30" s="20">
        <f t="shared" si="0"/>
        <v>0</v>
      </c>
      <c r="H30" s="20">
        <v>0</v>
      </c>
      <c r="I30" s="20">
        <f>SUM(I31:I33)</f>
        <v>0</v>
      </c>
    </row>
    <row r="31" spans="1:9" x14ac:dyDescent="0.3">
      <c r="A31" s="53">
        <v>2182</v>
      </c>
      <c r="B31" s="3" t="s">
        <v>80</v>
      </c>
      <c r="C31" s="3">
        <v>8</v>
      </c>
      <c r="D31" s="3">
        <v>1</v>
      </c>
      <c r="E31" s="27" t="s">
        <v>125</v>
      </c>
      <c r="F31" s="32"/>
      <c r="G31" s="20">
        <f t="shared" si="0"/>
        <v>0</v>
      </c>
      <c r="H31" s="20">
        <v>0</v>
      </c>
      <c r="I31" s="20">
        <f>'[1]Հատված 6'!I86</f>
        <v>0</v>
      </c>
    </row>
    <row r="32" spans="1:9" ht="15" customHeight="1" x14ac:dyDescent="0.3">
      <c r="A32" s="53">
        <v>2183</v>
      </c>
      <c r="B32" s="3" t="s">
        <v>80</v>
      </c>
      <c r="C32" s="3">
        <v>8</v>
      </c>
      <c r="D32" s="3">
        <v>1</v>
      </c>
      <c r="E32" s="27" t="s">
        <v>126</v>
      </c>
      <c r="F32" s="32"/>
      <c r="G32" s="20">
        <f t="shared" si="0"/>
        <v>0</v>
      </c>
      <c r="H32" s="20">
        <v>0</v>
      </c>
      <c r="I32" s="20">
        <f>SUM(I33)</f>
        <v>0</v>
      </c>
    </row>
    <row r="33" spans="1:9" ht="27" x14ac:dyDescent="0.3">
      <c r="A33" s="53">
        <v>2184</v>
      </c>
      <c r="B33" s="3" t="s">
        <v>80</v>
      </c>
      <c r="C33" s="3">
        <v>8</v>
      </c>
      <c r="D33" s="3">
        <v>1</v>
      </c>
      <c r="E33" s="27" t="s">
        <v>127</v>
      </c>
      <c r="F33" s="32"/>
      <c r="G33" s="20">
        <f t="shared" si="0"/>
        <v>0</v>
      </c>
      <c r="H33" s="20">
        <v>0</v>
      </c>
      <c r="I33" s="20">
        <f>'[1]Հատված 6'!I89</f>
        <v>0</v>
      </c>
    </row>
    <row r="34" spans="1:9" s="23" customFormat="1" ht="14.25" customHeight="1" x14ac:dyDescent="0.25">
      <c r="A34" s="53">
        <v>2200</v>
      </c>
      <c r="B34" s="2" t="s">
        <v>128</v>
      </c>
      <c r="C34" s="2">
        <v>0</v>
      </c>
      <c r="D34" s="2">
        <v>0</v>
      </c>
      <c r="E34" s="19" t="s">
        <v>129</v>
      </c>
      <c r="F34" s="33" t="s">
        <v>130</v>
      </c>
      <c r="G34" s="20">
        <f t="shared" si="0"/>
        <v>17800</v>
      </c>
      <c r="H34" s="20">
        <f>SUM(H35+H37+H41+H43)</f>
        <v>9800</v>
      </c>
      <c r="I34" s="20">
        <f>SUM(I37+I39+I41+I43)</f>
        <v>8000</v>
      </c>
    </row>
    <row r="35" spans="1:9" ht="15.75" customHeight="1" x14ac:dyDescent="0.3">
      <c r="A35" s="53">
        <v>2210</v>
      </c>
      <c r="B35" s="2" t="s">
        <v>128</v>
      </c>
      <c r="C35" s="3">
        <v>1</v>
      </c>
      <c r="D35" s="3">
        <v>0</v>
      </c>
      <c r="E35" s="24" t="s">
        <v>131</v>
      </c>
      <c r="F35" s="34" t="s">
        <v>132</v>
      </c>
      <c r="G35" s="20">
        <f t="shared" si="0"/>
        <v>0</v>
      </c>
      <c r="H35" s="20">
        <f>SUM(H36)</f>
        <v>0</v>
      </c>
      <c r="I35" s="20">
        <f>SUM(I36)</f>
        <v>0</v>
      </c>
    </row>
    <row r="36" spans="1:9" ht="15.75" customHeight="1" x14ac:dyDescent="0.3">
      <c r="A36" s="53">
        <v>2211</v>
      </c>
      <c r="B36" s="3" t="s">
        <v>128</v>
      </c>
      <c r="C36" s="3">
        <v>1</v>
      </c>
      <c r="D36" s="3">
        <v>1</v>
      </c>
      <c r="E36" s="27" t="s">
        <v>133</v>
      </c>
      <c r="F36" s="32" t="s">
        <v>134</v>
      </c>
      <c r="G36" s="20">
        <f t="shared" si="0"/>
        <v>0</v>
      </c>
      <c r="H36" s="20">
        <f>'[1]Հատված 6'!H94</f>
        <v>0</v>
      </c>
      <c r="I36" s="20"/>
    </row>
    <row r="37" spans="1:9" ht="15.75" customHeight="1" x14ac:dyDescent="0.3">
      <c r="A37" s="53">
        <v>2220</v>
      </c>
      <c r="B37" s="2" t="s">
        <v>128</v>
      </c>
      <c r="C37" s="2">
        <v>2</v>
      </c>
      <c r="D37" s="2">
        <v>0</v>
      </c>
      <c r="E37" s="24" t="s">
        <v>135</v>
      </c>
      <c r="F37" s="34" t="s">
        <v>136</v>
      </c>
      <c r="G37" s="20">
        <f t="shared" si="0"/>
        <v>11800</v>
      </c>
      <c r="H37" s="20">
        <f>SUM(H38)</f>
        <v>3800</v>
      </c>
      <c r="I37" s="20">
        <f>SUM(I38)</f>
        <v>8000</v>
      </c>
    </row>
    <row r="38" spans="1:9" ht="15.75" customHeight="1" x14ac:dyDescent="0.3">
      <c r="A38" s="53">
        <v>2221</v>
      </c>
      <c r="B38" s="3" t="s">
        <v>128</v>
      </c>
      <c r="C38" s="3">
        <v>2</v>
      </c>
      <c r="D38" s="3">
        <v>1</v>
      </c>
      <c r="E38" s="27" t="s">
        <v>137</v>
      </c>
      <c r="F38" s="32" t="s">
        <v>138</v>
      </c>
      <c r="G38" s="20">
        <f t="shared" si="0"/>
        <v>11800</v>
      </c>
      <c r="H38" s="20">
        <f>'[1]Հատված 6'!H98</f>
        <v>3800</v>
      </c>
      <c r="I38" s="20">
        <f>'[1]Հատված 6'!I98</f>
        <v>8000</v>
      </c>
    </row>
    <row r="39" spans="1:9" ht="15.75" customHeight="1" x14ac:dyDescent="0.3">
      <c r="A39" s="53">
        <v>2230</v>
      </c>
      <c r="B39" s="2" t="s">
        <v>128</v>
      </c>
      <c r="C39" s="3">
        <v>3</v>
      </c>
      <c r="D39" s="3">
        <v>0</v>
      </c>
      <c r="E39" s="24" t="s">
        <v>139</v>
      </c>
      <c r="F39" s="34" t="s">
        <v>140</v>
      </c>
      <c r="G39" s="20">
        <f t="shared" si="0"/>
        <v>0</v>
      </c>
      <c r="H39" s="20">
        <f>SUM(H40)</f>
        <v>0</v>
      </c>
      <c r="I39" s="20">
        <f>SUM(I40)</f>
        <v>0</v>
      </c>
    </row>
    <row r="40" spans="1:9" ht="13.5" customHeight="1" x14ac:dyDescent="0.3">
      <c r="A40" s="53">
        <v>2231</v>
      </c>
      <c r="B40" s="3" t="s">
        <v>128</v>
      </c>
      <c r="C40" s="3">
        <v>3</v>
      </c>
      <c r="D40" s="3">
        <v>1</v>
      </c>
      <c r="E40" s="27" t="s">
        <v>141</v>
      </c>
      <c r="F40" s="32" t="s">
        <v>142</v>
      </c>
      <c r="G40" s="20">
        <f t="shared" si="0"/>
        <v>0</v>
      </c>
      <c r="H40" s="20">
        <v>0</v>
      </c>
      <c r="I40" s="20">
        <v>0</v>
      </c>
    </row>
    <row r="41" spans="1:9" ht="36.75" customHeight="1" x14ac:dyDescent="0.3">
      <c r="A41" s="53">
        <v>2240</v>
      </c>
      <c r="B41" s="2" t="s">
        <v>128</v>
      </c>
      <c r="C41" s="2">
        <v>4</v>
      </c>
      <c r="D41" s="2">
        <v>0</v>
      </c>
      <c r="E41" s="24" t="s">
        <v>143</v>
      </c>
      <c r="F41" s="25" t="s">
        <v>144</v>
      </c>
      <c r="G41" s="20">
        <f t="shared" si="0"/>
        <v>0</v>
      </c>
      <c r="H41" s="20">
        <f>SUM(H42)</f>
        <v>0</v>
      </c>
      <c r="I41" s="20">
        <f>SUM(I42)</f>
        <v>0</v>
      </c>
    </row>
    <row r="42" spans="1:9" ht="33" x14ac:dyDescent="0.3">
      <c r="A42" s="53">
        <v>2241</v>
      </c>
      <c r="B42" s="3" t="s">
        <v>128</v>
      </c>
      <c r="C42" s="3">
        <v>4</v>
      </c>
      <c r="D42" s="3">
        <v>1</v>
      </c>
      <c r="E42" s="27" t="s">
        <v>143</v>
      </c>
      <c r="F42" s="32" t="s">
        <v>144</v>
      </c>
      <c r="G42" s="20">
        <f t="shared" si="0"/>
        <v>0</v>
      </c>
      <c r="H42" s="20">
        <v>0</v>
      </c>
      <c r="I42" s="20">
        <v>0</v>
      </c>
    </row>
    <row r="43" spans="1:9" ht="25.5" customHeight="1" x14ac:dyDescent="0.3">
      <c r="A43" s="53">
        <v>2250</v>
      </c>
      <c r="B43" s="2" t="s">
        <v>128</v>
      </c>
      <c r="C43" s="2">
        <v>5</v>
      </c>
      <c r="D43" s="2">
        <v>0</v>
      </c>
      <c r="E43" s="24" t="s">
        <v>145</v>
      </c>
      <c r="F43" s="25" t="s">
        <v>146</v>
      </c>
      <c r="G43" s="20">
        <f t="shared" si="0"/>
        <v>6000</v>
      </c>
      <c r="H43" s="20">
        <f>SUM(H44)</f>
        <v>6000</v>
      </c>
      <c r="I43" s="20">
        <f>SUM(I45)</f>
        <v>0</v>
      </c>
    </row>
    <row r="44" spans="1:9" ht="15.75" customHeight="1" x14ac:dyDescent="0.3">
      <c r="A44" s="53">
        <v>2251</v>
      </c>
      <c r="B44" s="3" t="s">
        <v>128</v>
      </c>
      <c r="C44" s="3">
        <v>5</v>
      </c>
      <c r="D44" s="3">
        <v>1</v>
      </c>
      <c r="E44" s="27" t="s">
        <v>147</v>
      </c>
      <c r="F44" s="32" t="s">
        <v>148</v>
      </c>
      <c r="G44" s="20">
        <f t="shared" si="0"/>
        <v>6000</v>
      </c>
      <c r="H44" s="20">
        <f>'[1]Հատված 6'!H112</f>
        <v>6000</v>
      </c>
      <c r="I44" s="20">
        <v>0</v>
      </c>
    </row>
    <row r="45" spans="1:9" s="23" customFormat="1" ht="36.75" customHeight="1" x14ac:dyDescent="0.25">
      <c r="A45" s="53">
        <v>2300</v>
      </c>
      <c r="B45" s="2" t="s">
        <v>149</v>
      </c>
      <c r="C45" s="2">
        <v>0</v>
      </c>
      <c r="D45" s="2">
        <v>0</v>
      </c>
      <c r="E45" s="19" t="s">
        <v>150</v>
      </c>
      <c r="F45" s="33" t="s">
        <v>151</v>
      </c>
      <c r="G45" s="20">
        <f t="shared" si="0"/>
        <v>1000</v>
      </c>
      <c r="H45" s="20">
        <f>SUM(H46+H50+H52+H55+H57+H59+H61)</f>
        <v>1000</v>
      </c>
      <c r="I45" s="20">
        <f>SUM(I46+I50+I52+I55+I57+I59+I61)</f>
        <v>0</v>
      </c>
    </row>
    <row r="46" spans="1:9" ht="15.75" customHeight="1" x14ac:dyDescent="0.3">
      <c r="A46" s="53">
        <v>2310</v>
      </c>
      <c r="B46" s="2" t="s">
        <v>149</v>
      </c>
      <c r="C46" s="2">
        <v>1</v>
      </c>
      <c r="D46" s="2">
        <v>0</v>
      </c>
      <c r="E46" s="24" t="s">
        <v>152</v>
      </c>
      <c r="F46" s="25" t="s">
        <v>153</v>
      </c>
      <c r="G46" s="20">
        <f t="shared" si="0"/>
        <v>0</v>
      </c>
      <c r="H46" s="20">
        <f>SUM(H47:H49)</f>
        <v>0</v>
      </c>
      <c r="I46" s="20">
        <f>SUM(I47:I49)</f>
        <v>0</v>
      </c>
    </row>
    <row r="47" spans="1:9" ht="15" customHeight="1" x14ac:dyDescent="0.3">
      <c r="A47" s="53">
        <v>2311</v>
      </c>
      <c r="B47" s="3" t="s">
        <v>149</v>
      </c>
      <c r="C47" s="3">
        <v>1</v>
      </c>
      <c r="D47" s="3">
        <v>1</v>
      </c>
      <c r="E47" s="27" t="s">
        <v>154</v>
      </c>
      <c r="F47" s="32" t="s">
        <v>155</v>
      </c>
      <c r="G47" s="20">
        <f t="shared" si="0"/>
        <v>0</v>
      </c>
      <c r="H47" s="20">
        <v>0</v>
      </c>
      <c r="I47" s="20">
        <v>0</v>
      </c>
    </row>
    <row r="48" spans="1:9" ht="15" customHeight="1" x14ac:dyDescent="0.3">
      <c r="A48" s="53">
        <v>2312</v>
      </c>
      <c r="B48" s="3" t="s">
        <v>149</v>
      </c>
      <c r="C48" s="3">
        <v>1</v>
      </c>
      <c r="D48" s="3">
        <v>2</v>
      </c>
      <c r="E48" s="27" t="s">
        <v>156</v>
      </c>
      <c r="F48" s="32"/>
      <c r="G48" s="20">
        <f t="shared" si="0"/>
        <v>0</v>
      </c>
      <c r="H48" s="20">
        <v>0</v>
      </c>
      <c r="I48" s="20">
        <v>0</v>
      </c>
    </row>
    <row r="49" spans="1:9" ht="15" customHeight="1" x14ac:dyDescent="0.3">
      <c r="A49" s="53">
        <v>2313</v>
      </c>
      <c r="B49" s="3" t="s">
        <v>149</v>
      </c>
      <c r="C49" s="3">
        <v>1</v>
      </c>
      <c r="D49" s="3">
        <v>3</v>
      </c>
      <c r="E49" s="27" t="s">
        <v>157</v>
      </c>
      <c r="F49" s="32"/>
      <c r="G49" s="20">
        <f t="shared" si="0"/>
        <v>0</v>
      </c>
      <c r="H49" s="20">
        <v>0</v>
      </c>
      <c r="I49" s="20">
        <v>0</v>
      </c>
    </row>
    <row r="50" spans="1:9" ht="15" customHeight="1" x14ac:dyDescent="0.3">
      <c r="A50" s="53">
        <v>2320</v>
      </c>
      <c r="B50" s="2" t="s">
        <v>149</v>
      </c>
      <c r="C50" s="2">
        <v>2</v>
      </c>
      <c r="D50" s="2">
        <v>0</v>
      </c>
      <c r="E50" s="24" t="s">
        <v>158</v>
      </c>
      <c r="F50" s="25" t="s">
        <v>159</v>
      </c>
      <c r="G50" s="20">
        <f t="shared" si="0"/>
        <v>1000</v>
      </c>
      <c r="H50" s="20">
        <f>SUM(H51)</f>
        <v>1000</v>
      </c>
      <c r="I50" s="20">
        <f>SUM(I51)</f>
        <v>0</v>
      </c>
    </row>
    <row r="51" spans="1:9" ht="15" customHeight="1" x14ac:dyDescent="0.3">
      <c r="A51" s="53">
        <v>2321</v>
      </c>
      <c r="B51" s="3" t="s">
        <v>149</v>
      </c>
      <c r="C51" s="3">
        <v>2</v>
      </c>
      <c r="D51" s="3">
        <v>1</v>
      </c>
      <c r="E51" s="27" t="s">
        <v>160</v>
      </c>
      <c r="F51" s="32" t="s">
        <v>161</v>
      </c>
      <c r="G51" s="20">
        <f t="shared" si="0"/>
        <v>1000</v>
      </c>
      <c r="H51" s="20">
        <f>'[1]Հատված 6'!H128</f>
        <v>1000</v>
      </c>
      <c r="I51" s="20"/>
    </row>
    <row r="52" spans="1:9" ht="27" x14ac:dyDescent="0.3">
      <c r="A52" s="53">
        <v>2330</v>
      </c>
      <c r="B52" s="2" t="s">
        <v>149</v>
      </c>
      <c r="C52" s="2">
        <v>3</v>
      </c>
      <c r="D52" s="2">
        <v>0</v>
      </c>
      <c r="E52" s="24" t="s">
        <v>162</v>
      </c>
      <c r="F52" s="25" t="s">
        <v>163</v>
      </c>
      <c r="G52" s="20">
        <f t="shared" si="0"/>
        <v>0</v>
      </c>
      <c r="H52" s="20">
        <f>SUM(H53:H54)</f>
        <v>0</v>
      </c>
      <c r="I52" s="20">
        <f>SUM(I53:I54)</f>
        <v>0</v>
      </c>
    </row>
    <row r="53" spans="1:9" x14ac:dyDescent="0.3">
      <c r="A53" s="53">
        <v>2331</v>
      </c>
      <c r="B53" s="3" t="s">
        <v>149</v>
      </c>
      <c r="C53" s="3">
        <v>3</v>
      </c>
      <c r="D53" s="3">
        <v>1</v>
      </c>
      <c r="E53" s="27" t="s">
        <v>164</v>
      </c>
      <c r="F53" s="32" t="s">
        <v>165</v>
      </c>
      <c r="G53" s="20">
        <f t="shared" si="0"/>
        <v>0</v>
      </c>
      <c r="H53" s="20">
        <v>0</v>
      </c>
      <c r="I53" s="20">
        <v>0</v>
      </c>
    </row>
    <row r="54" spans="1:9" x14ac:dyDescent="0.3">
      <c r="A54" s="53">
        <v>2332</v>
      </c>
      <c r="B54" s="3" t="s">
        <v>149</v>
      </c>
      <c r="C54" s="3">
        <v>3</v>
      </c>
      <c r="D54" s="3">
        <v>2</v>
      </c>
      <c r="E54" s="27" t="s">
        <v>166</v>
      </c>
      <c r="F54" s="32"/>
      <c r="G54" s="20">
        <f t="shared" si="0"/>
        <v>0</v>
      </c>
      <c r="H54" s="20">
        <v>0</v>
      </c>
      <c r="I54" s="20">
        <v>0</v>
      </c>
    </row>
    <row r="55" spans="1:9" x14ac:dyDescent="0.3">
      <c r="A55" s="53">
        <v>2340</v>
      </c>
      <c r="B55" s="2" t="s">
        <v>149</v>
      </c>
      <c r="C55" s="2">
        <v>4</v>
      </c>
      <c r="D55" s="2">
        <v>0</v>
      </c>
      <c r="E55" s="24" t="s">
        <v>167</v>
      </c>
      <c r="F55" s="32"/>
      <c r="G55" s="20">
        <f t="shared" si="0"/>
        <v>0</v>
      </c>
      <c r="H55" s="20">
        <f>SUM(H56)</f>
        <v>0</v>
      </c>
      <c r="I55" s="20">
        <f>SUM(I56)</f>
        <v>0</v>
      </c>
    </row>
    <row r="56" spans="1:9" x14ac:dyDescent="0.3">
      <c r="A56" s="53">
        <v>2341</v>
      </c>
      <c r="B56" s="3" t="s">
        <v>149</v>
      </c>
      <c r="C56" s="3">
        <v>4</v>
      </c>
      <c r="D56" s="3">
        <v>1</v>
      </c>
      <c r="E56" s="27" t="s">
        <v>168</v>
      </c>
      <c r="F56" s="32"/>
      <c r="G56" s="20">
        <f t="shared" si="0"/>
        <v>0</v>
      </c>
      <c r="H56" s="20">
        <v>0</v>
      </c>
      <c r="I56" s="20">
        <v>0</v>
      </c>
    </row>
    <row r="57" spans="1:9" x14ac:dyDescent="0.3">
      <c r="A57" s="53">
        <v>2350</v>
      </c>
      <c r="B57" s="2" t="s">
        <v>149</v>
      </c>
      <c r="C57" s="2">
        <v>5</v>
      </c>
      <c r="D57" s="2">
        <v>0</v>
      </c>
      <c r="E57" s="24" t="s">
        <v>169</v>
      </c>
      <c r="F57" s="25" t="s">
        <v>170</v>
      </c>
      <c r="G57" s="20">
        <f t="shared" si="0"/>
        <v>0</v>
      </c>
      <c r="H57" s="20">
        <f>SUM(H58)</f>
        <v>0</v>
      </c>
      <c r="I57" s="20">
        <f>SUM(I58)</f>
        <v>0</v>
      </c>
    </row>
    <row r="58" spans="1:9" x14ac:dyDescent="0.3">
      <c r="A58" s="53">
        <v>2351</v>
      </c>
      <c r="B58" s="3" t="s">
        <v>149</v>
      </c>
      <c r="C58" s="3">
        <v>5</v>
      </c>
      <c r="D58" s="3">
        <v>1</v>
      </c>
      <c r="E58" s="27" t="s">
        <v>171</v>
      </c>
      <c r="F58" s="32" t="s">
        <v>170</v>
      </c>
      <c r="G58" s="20">
        <f t="shared" si="0"/>
        <v>0</v>
      </c>
      <c r="H58" s="20">
        <v>0</v>
      </c>
      <c r="I58" s="20">
        <v>0</v>
      </c>
    </row>
    <row r="59" spans="1:9" ht="36" customHeight="1" x14ac:dyDescent="0.3">
      <c r="A59" s="53">
        <v>2360</v>
      </c>
      <c r="B59" s="2" t="s">
        <v>149</v>
      </c>
      <c r="C59" s="2">
        <v>6</v>
      </c>
      <c r="D59" s="2">
        <v>0</v>
      </c>
      <c r="E59" s="24" t="s">
        <v>172</v>
      </c>
      <c r="F59" s="25" t="s">
        <v>173</v>
      </c>
      <c r="G59" s="20">
        <f t="shared" si="0"/>
        <v>0</v>
      </c>
      <c r="H59" s="20">
        <f>SUM(H60)</f>
        <v>0</v>
      </c>
      <c r="I59" s="20">
        <f>SUM(I60)</f>
        <v>0</v>
      </c>
    </row>
    <row r="60" spans="1:9" ht="25.5" customHeight="1" x14ac:dyDescent="0.3">
      <c r="A60" s="53">
        <v>2361</v>
      </c>
      <c r="B60" s="3" t="s">
        <v>149</v>
      </c>
      <c r="C60" s="3">
        <v>6</v>
      </c>
      <c r="D60" s="3">
        <v>1</v>
      </c>
      <c r="E60" s="27" t="s">
        <v>174</v>
      </c>
      <c r="F60" s="32" t="s">
        <v>175</v>
      </c>
      <c r="G60" s="20">
        <f t="shared" si="0"/>
        <v>0</v>
      </c>
      <c r="H60" s="20">
        <v>0</v>
      </c>
      <c r="I60" s="20">
        <v>0</v>
      </c>
    </row>
    <row r="61" spans="1:9" ht="27.75" customHeight="1" x14ac:dyDescent="0.3">
      <c r="A61" s="53">
        <v>2370</v>
      </c>
      <c r="B61" s="2" t="s">
        <v>149</v>
      </c>
      <c r="C61" s="2">
        <v>7</v>
      </c>
      <c r="D61" s="2">
        <v>0</v>
      </c>
      <c r="E61" s="24" t="s">
        <v>176</v>
      </c>
      <c r="F61" s="25" t="s">
        <v>177</v>
      </c>
      <c r="G61" s="20">
        <f t="shared" si="0"/>
        <v>0</v>
      </c>
      <c r="H61" s="20">
        <f>SUM(H62)</f>
        <v>0</v>
      </c>
      <c r="I61" s="20">
        <f>SUM(I62)</f>
        <v>0</v>
      </c>
    </row>
    <row r="62" spans="1:9" ht="26.25" customHeight="1" x14ac:dyDescent="0.3">
      <c r="A62" s="53">
        <v>2371</v>
      </c>
      <c r="B62" s="3" t="s">
        <v>149</v>
      </c>
      <c r="C62" s="3">
        <v>7</v>
      </c>
      <c r="D62" s="3">
        <v>1</v>
      </c>
      <c r="E62" s="27" t="s">
        <v>178</v>
      </c>
      <c r="F62" s="32" t="s">
        <v>179</v>
      </c>
      <c r="G62" s="20">
        <f t="shared" si="0"/>
        <v>0</v>
      </c>
      <c r="H62" s="20">
        <v>0</v>
      </c>
      <c r="I62" s="20">
        <v>0</v>
      </c>
    </row>
    <row r="63" spans="1:9" s="23" customFormat="1" ht="25.5" customHeight="1" x14ac:dyDescent="0.25">
      <c r="A63" s="53">
        <v>2400</v>
      </c>
      <c r="B63" s="2" t="s">
        <v>180</v>
      </c>
      <c r="C63" s="2">
        <v>0</v>
      </c>
      <c r="D63" s="2">
        <v>0</v>
      </c>
      <c r="E63" s="19" t="s">
        <v>181</v>
      </c>
      <c r="F63" s="33" t="s">
        <v>182</v>
      </c>
      <c r="G63" s="20">
        <f t="shared" si="0"/>
        <v>1211815.8999999999</v>
      </c>
      <c r="H63" s="20">
        <f>SUM(H64+H67+H72+H79+H83+H89+H91+H96+H104)</f>
        <v>28239</v>
      </c>
      <c r="I63" s="20">
        <f>SUM(I64+I67+I72+I79+I83+I89+I91+I96+I104)</f>
        <v>1183576.8999999999</v>
      </c>
    </row>
    <row r="64" spans="1:9" ht="38.25" customHeight="1" x14ac:dyDescent="0.3">
      <c r="A64" s="53">
        <v>2410</v>
      </c>
      <c r="B64" s="2" t="s">
        <v>180</v>
      </c>
      <c r="C64" s="2">
        <v>1</v>
      </c>
      <c r="D64" s="2">
        <v>0</v>
      </c>
      <c r="E64" s="24" t="s">
        <v>183</v>
      </c>
      <c r="F64" s="25" t="s">
        <v>184</v>
      </c>
      <c r="G64" s="20">
        <f t="shared" si="0"/>
        <v>0</v>
      </c>
      <c r="H64" s="20">
        <f>SUM(H65:H66)</f>
        <v>0</v>
      </c>
      <c r="I64" s="20">
        <f>SUM(I65:I66)</f>
        <v>0</v>
      </c>
    </row>
    <row r="65" spans="1:9" ht="25.5" customHeight="1" x14ac:dyDescent="0.3">
      <c r="A65" s="53">
        <v>2411</v>
      </c>
      <c r="B65" s="3" t="s">
        <v>180</v>
      </c>
      <c r="C65" s="3">
        <v>1</v>
      </c>
      <c r="D65" s="3">
        <v>1</v>
      </c>
      <c r="E65" s="27" t="s">
        <v>185</v>
      </c>
      <c r="F65" s="28" t="s">
        <v>186</v>
      </c>
      <c r="G65" s="20">
        <f t="shared" si="0"/>
        <v>0</v>
      </c>
      <c r="H65" s="20">
        <f>'[1]Հատված 6'!H156</f>
        <v>0</v>
      </c>
      <c r="I65" s="20">
        <f>'[1]Հատված 6'!I156</f>
        <v>0</v>
      </c>
    </row>
    <row r="66" spans="1:9" ht="33" x14ac:dyDescent="0.3">
      <c r="A66" s="53">
        <v>2412</v>
      </c>
      <c r="B66" s="3" t="s">
        <v>180</v>
      </c>
      <c r="C66" s="3">
        <v>1</v>
      </c>
      <c r="D66" s="3">
        <v>2</v>
      </c>
      <c r="E66" s="27" t="s">
        <v>187</v>
      </c>
      <c r="F66" s="32" t="s">
        <v>188</v>
      </c>
      <c r="G66" s="20">
        <f t="shared" si="0"/>
        <v>0</v>
      </c>
      <c r="H66" s="20">
        <f>'[1]Հատված 6'!H159</f>
        <v>0</v>
      </c>
      <c r="I66" s="20">
        <f>'[1]Հատված 6'!I159</f>
        <v>0</v>
      </c>
    </row>
    <row r="67" spans="1:9" ht="39.75" customHeight="1" x14ac:dyDescent="0.3">
      <c r="A67" s="53">
        <v>2420</v>
      </c>
      <c r="B67" s="2" t="s">
        <v>180</v>
      </c>
      <c r="C67" s="2">
        <v>2</v>
      </c>
      <c r="D67" s="2">
        <v>0</v>
      </c>
      <c r="E67" s="24" t="s">
        <v>189</v>
      </c>
      <c r="F67" s="25" t="s">
        <v>190</v>
      </c>
      <c r="G67" s="20">
        <f t="shared" si="0"/>
        <v>16239</v>
      </c>
      <c r="H67" s="20">
        <f>SUM(H68:H71)</f>
        <v>16239</v>
      </c>
      <c r="I67" s="20">
        <f>SUM(I68:I71)</f>
        <v>0</v>
      </c>
    </row>
    <row r="68" spans="1:9" ht="15.75" customHeight="1" x14ac:dyDescent="0.3">
      <c r="A68" s="53">
        <v>2421</v>
      </c>
      <c r="B68" s="3" t="s">
        <v>180</v>
      </c>
      <c r="C68" s="3">
        <v>2</v>
      </c>
      <c r="D68" s="3">
        <v>1</v>
      </c>
      <c r="E68" s="27" t="s">
        <v>191</v>
      </c>
      <c r="F68" s="32" t="s">
        <v>192</v>
      </c>
      <c r="G68" s="20">
        <f t="shared" si="0"/>
        <v>1100</v>
      </c>
      <c r="H68" s="20">
        <f>'[1]Հատված 6'!H163</f>
        <v>1100</v>
      </c>
      <c r="I68" s="20">
        <f>'[1]Հատված 6'!I163</f>
        <v>0</v>
      </c>
    </row>
    <row r="69" spans="1:9" ht="15.75" customHeight="1" x14ac:dyDescent="0.3">
      <c r="A69" s="53">
        <v>2422</v>
      </c>
      <c r="B69" s="3" t="s">
        <v>180</v>
      </c>
      <c r="C69" s="3">
        <v>2</v>
      </c>
      <c r="D69" s="3">
        <v>2</v>
      </c>
      <c r="E69" s="27" t="s">
        <v>193</v>
      </c>
      <c r="F69" s="32" t="s">
        <v>194</v>
      </c>
      <c r="G69" s="20">
        <f t="shared" si="0"/>
        <v>0</v>
      </c>
      <c r="H69" s="20">
        <f>'[1]Հատված 6'!H167</f>
        <v>0</v>
      </c>
      <c r="I69" s="20">
        <f>'[1]Հատված 6'!I167</f>
        <v>0</v>
      </c>
    </row>
    <row r="70" spans="1:9" ht="15.75" customHeight="1" x14ac:dyDescent="0.3">
      <c r="A70" s="53">
        <v>2423</v>
      </c>
      <c r="B70" s="3" t="s">
        <v>180</v>
      </c>
      <c r="C70" s="3">
        <v>2</v>
      </c>
      <c r="D70" s="3">
        <v>3</v>
      </c>
      <c r="E70" s="27" t="s">
        <v>195</v>
      </c>
      <c r="F70" s="32" t="s">
        <v>196</v>
      </c>
      <c r="G70" s="20">
        <f t="shared" si="0"/>
        <v>0</v>
      </c>
      <c r="H70" s="20">
        <f>'[1]Հատված 6'!H170</f>
        <v>0</v>
      </c>
      <c r="I70" s="20">
        <f>'[1]Հատված 6'!I170</f>
        <v>0</v>
      </c>
    </row>
    <row r="71" spans="1:9" ht="15.75" customHeight="1" x14ac:dyDescent="0.3">
      <c r="A71" s="53">
        <v>2424</v>
      </c>
      <c r="B71" s="3" t="s">
        <v>180</v>
      </c>
      <c r="C71" s="3">
        <v>2</v>
      </c>
      <c r="D71" s="3">
        <v>4</v>
      </c>
      <c r="E71" s="27" t="s">
        <v>197</v>
      </c>
      <c r="F71" s="32"/>
      <c r="G71" s="20">
        <f t="shared" si="0"/>
        <v>15139</v>
      </c>
      <c r="H71" s="20">
        <f>'[1]Հատված 6'!H173</f>
        <v>15139</v>
      </c>
      <c r="I71" s="20">
        <f>'[1]Հատված 6'!I173</f>
        <v>0</v>
      </c>
    </row>
    <row r="72" spans="1:9" ht="15.75" customHeight="1" x14ac:dyDescent="0.3">
      <c r="A72" s="53">
        <v>2430</v>
      </c>
      <c r="B72" s="2" t="s">
        <v>180</v>
      </c>
      <c r="C72" s="2">
        <v>3</v>
      </c>
      <c r="D72" s="2">
        <v>0</v>
      </c>
      <c r="E72" s="24" t="s">
        <v>198</v>
      </c>
      <c r="F72" s="25" t="s">
        <v>199</v>
      </c>
      <c r="G72" s="20">
        <f t="shared" ref="G72:G135" si="1">SUM(H72:I72)</f>
        <v>0</v>
      </c>
      <c r="H72" s="20">
        <f>SUM(H73:H78)</f>
        <v>0</v>
      </c>
      <c r="I72" s="20">
        <f>SUM(I73:I78)</f>
        <v>0</v>
      </c>
    </row>
    <row r="73" spans="1:9" ht="15.75" customHeight="1" x14ac:dyDescent="0.3">
      <c r="A73" s="53">
        <v>2431</v>
      </c>
      <c r="B73" s="3" t="s">
        <v>180</v>
      </c>
      <c r="C73" s="3">
        <v>3</v>
      </c>
      <c r="D73" s="3">
        <v>1</v>
      </c>
      <c r="E73" s="27" t="s">
        <v>200</v>
      </c>
      <c r="F73" s="32" t="s">
        <v>201</v>
      </c>
      <c r="G73" s="20">
        <f t="shared" si="1"/>
        <v>0</v>
      </c>
      <c r="H73" s="20">
        <f>'[1]Հատված 6'!H179</f>
        <v>0</v>
      </c>
      <c r="I73" s="20">
        <f>'[1]Հատված 6'!I179</f>
        <v>0</v>
      </c>
    </row>
    <row r="74" spans="1:9" ht="15.75" customHeight="1" x14ac:dyDescent="0.3">
      <c r="A74" s="53">
        <v>2432</v>
      </c>
      <c r="B74" s="3" t="s">
        <v>180</v>
      </c>
      <c r="C74" s="3">
        <v>3</v>
      </c>
      <c r="D74" s="3">
        <v>2</v>
      </c>
      <c r="E74" s="27" t="s">
        <v>202</v>
      </c>
      <c r="F74" s="32" t="s">
        <v>203</v>
      </c>
      <c r="G74" s="20">
        <f t="shared" si="1"/>
        <v>0</v>
      </c>
      <c r="H74" s="20">
        <f>'[1]Հատված 6'!H182</f>
        <v>0</v>
      </c>
      <c r="I74" s="20">
        <f>'[1]Հատված 6'!I182</f>
        <v>0</v>
      </c>
    </row>
    <row r="75" spans="1:9" ht="15.75" customHeight="1" x14ac:dyDescent="0.3">
      <c r="A75" s="53">
        <v>2433</v>
      </c>
      <c r="B75" s="3" t="s">
        <v>180</v>
      </c>
      <c r="C75" s="3">
        <v>3</v>
      </c>
      <c r="D75" s="3">
        <v>3</v>
      </c>
      <c r="E75" s="27" t="s">
        <v>204</v>
      </c>
      <c r="F75" s="32" t="s">
        <v>205</v>
      </c>
      <c r="G75" s="20">
        <f t="shared" si="1"/>
        <v>0</v>
      </c>
      <c r="H75" s="20">
        <f>'[1]Հատված 6'!H185</f>
        <v>0</v>
      </c>
      <c r="I75" s="20">
        <f>'[1]Հատված 6'!I185</f>
        <v>0</v>
      </c>
    </row>
    <row r="76" spans="1:9" ht="15.75" customHeight="1" x14ac:dyDescent="0.3">
      <c r="A76" s="53">
        <v>2434</v>
      </c>
      <c r="B76" s="3" t="s">
        <v>180</v>
      </c>
      <c r="C76" s="3">
        <v>3</v>
      </c>
      <c r="D76" s="3">
        <v>4</v>
      </c>
      <c r="E76" s="27" t="s">
        <v>206</v>
      </c>
      <c r="F76" s="32" t="s">
        <v>207</v>
      </c>
      <c r="G76" s="20">
        <f t="shared" si="1"/>
        <v>0</v>
      </c>
      <c r="H76" s="20">
        <f>'[1]Հատված 6'!H188</f>
        <v>0</v>
      </c>
      <c r="I76" s="20">
        <f>'[1]Հատված 6'!I188</f>
        <v>0</v>
      </c>
    </row>
    <row r="77" spans="1:9" ht="15.75" customHeight="1" x14ac:dyDescent="0.3">
      <c r="A77" s="53">
        <v>2435</v>
      </c>
      <c r="B77" s="3" t="s">
        <v>180</v>
      </c>
      <c r="C77" s="3">
        <v>3</v>
      </c>
      <c r="D77" s="3">
        <v>5</v>
      </c>
      <c r="E77" s="27" t="s">
        <v>208</v>
      </c>
      <c r="F77" s="32" t="s">
        <v>209</v>
      </c>
      <c r="G77" s="20">
        <f t="shared" si="1"/>
        <v>0</v>
      </c>
      <c r="H77" s="20">
        <f>'[1]Հատված 6'!H191</f>
        <v>0</v>
      </c>
      <c r="I77" s="20">
        <f>'[1]Հատված 6'!I191</f>
        <v>0</v>
      </c>
    </row>
    <row r="78" spans="1:9" ht="15.75" customHeight="1" x14ac:dyDescent="0.3">
      <c r="A78" s="53">
        <v>2436</v>
      </c>
      <c r="B78" s="3" t="s">
        <v>180</v>
      </c>
      <c r="C78" s="3">
        <v>3</v>
      </c>
      <c r="D78" s="3">
        <v>6</v>
      </c>
      <c r="E78" s="27" t="s">
        <v>210</v>
      </c>
      <c r="F78" s="32" t="s">
        <v>211</v>
      </c>
      <c r="G78" s="20">
        <f t="shared" si="1"/>
        <v>0</v>
      </c>
      <c r="H78" s="20">
        <f>'[1]Հատված 6'!H194</f>
        <v>0</v>
      </c>
      <c r="I78" s="20">
        <f>'[1]Հատված 6'!I194</f>
        <v>0</v>
      </c>
    </row>
    <row r="79" spans="1:9" ht="26.25" customHeight="1" x14ac:dyDescent="0.3">
      <c r="A79" s="53">
        <v>2440</v>
      </c>
      <c r="B79" s="2" t="s">
        <v>180</v>
      </c>
      <c r="C79" s="2">
        <v>4</v>
      </c>
      <c r="D79" s="2">
        <v>0</v>
      </c>
      <c r="E79" s="24" t="s">
        <v>212</v>
      </c>
      <c r="F79" s="25" t="s">
        <v>213</v>
      </c>
      <c r="G79" s="20">
        <f t="shared" si="1"/>
        <v>0</v>
      </c>
      <c r="H79" s="20">
        <f>SUM(H80:H82)</f>
        <v>0</v>
      </c>
      <c r="I79" s="20">
        <f>SUM(I80:I82)</f>
        <v>0</v>
      </c>
    </row>
    <row r="80" spans="1:9" ht="24.75" customHeight="1" x14ac:dyDescent="0.3">
      <c r="A80" s="53">
        <v>2441</v>
      </c>
      <c r="B80" s="3" t="s">
        <v>180</v>
      </c>
      <c r="C80" s="3">
        <v>4</v>
      </c>
      <c r="D80" s="3">
        <v>1</v>
      </c>
      <c r="E80" s="27" t="s">
        <v>214</v>
      </c>
      <c r="F80" s="32" t="s">
        <v>215</v>
      </c>
      <c r="G80" s="20">
        <f t="shared" si="1"/>
        <v>0</v>
      </c>
      <c r="H80" s="20">
        <f>'[1]Հատված 6'!H198</f>
        <v>0</v>
      </c>
      <c r="I80" s="20">
        <f>'[1]Հատված 6'!I198</f>
        <v>0</v>
      </c>
    </row>
    <row r="81" spans="1:9" ht="15" customHeight="1" x14ac:dyDescent="0.3">
      <c r="A81" s="53">
        <v>2442</v>
      </c>
      <c r="B81" s="3" t="s">
        <v>180</v>
      </c>
      <c r="C81" s="3">
        <v>4</v>
      </c>
      <c r="D81" s="3">
        <v>2</v>
      </c>
      <c r="E81" s="27" t="s">
        <v>216</v>
      </c>
      <c r="F81" s="32" t="s">
        <v>217</v>
      </c>
      <c r="G81" s="20">
        <f t="shared" si="1"/>
        <v>0</v>
      </c>
      <c r="H81" s="20">
        <f>'[1]Հատված 6'!H201</f>
        <v>0</v>
      </c>
      <c r="I81" s="20">
        <f>'[1]Հատված 6'!I201</f>
        <v>0</v>
      </c>
    </row>
    <row r="82" spans="1:9" ht="15" customHeight="1" x14ac:dyDescent="0.3">
      <c r="A82" s="53">
        <v>2443</v>
      </c>
      <c r="B82" s="3" t="s">
        <v>180</v>
      </c>
      <c r="C82" s="3">
        <v>4</v>
      </c>
      <c r="D82" s="3">
        <v>3</v>
      </c>
      <c r="E82" s="27" t="s">
        <v>218</v>
      </c>
      <c r="F82" s="32" t="s">
        <v>219</v>
      </c>
      <c r="G82" s="20">
        <f t="shared" si="1"/>
        <v>0</v>
      </c>
      <c r="H82" s="20">
        <f>'[1]Հատված 6'!H204</f>
        <v>0</v>
      </c>
      <c r="I82" s="20">
        <f>'[1]Հատված 6'!I204</f>
        <v>0</v>
      </c>
    </row>
    <row r="83" spans="1:9" ht="15" customHeight="1" x14ac:dyDescent="0.3">
      <c r="A83" s="53">
        <v>2450</v>
      </c>
      <c r="B83" s="2" t="s">
        <v>180</v>
      </c>
      <c r="C83" s="2">
        <v>5</v>
      </c>
      <c r="D83" s="2">
        <v>0</v>
      </c>
      <c r="E83" s="24" t="s">
        <v>220</v>
      </c>
      <c r="F83" s="34" t="s">
        <v>221</v>
      </c>
      <c r="G83" s="20">
        <f t="shared" si="1"/>
        <v>1395576.9</v>
      </c>
      <c r="H83" s="20">
        <f>SUM(H84:H88)</f>
        <v>12000</v>
      </c>
      <c r="I83" s="20">
        <f>SUM(I84:I88)</f>
        <v>1383576.9</v>
      </c>
    </row>
    <row r="84" spans="1:9" ht="15" customHeight="1" x14ac:dyDescent="0.3">
      <c r="A84" s="53">
        <v>2451</v>
      </c>
      <c r="B84" s="3" t="s">
        <v>180</v>
      </c>
      <c r="C84" s="3">
        <v>5</v>
      </c>
      <c r="D84" s="3">
        <v>1</v>
      </c>
      <c r="E84" s="27" t="s">
        <v>222</v>
      </c>
      <c r="F84" s="32" t="s">
        <v>223</v>
      </c>
      <c r="G84" s="20">
        <f t="shared" si="1"/>
        <v>1395576.9</v>
      </c>
      <c r="H84" s="20">
        <f>'[1]Հատված 6'!H207</f>
        <v>12000</v>
      </c>
      <c r="I84" s="20">
        <f>'[1]Հատված 6'!I208</f>
        <v>1383576.9</v>
      </c>
    </row>
    <row r="85" spans="1:9" ht="15" customHeight="1" x14ac:dyDescent="0.3">
      <c r="A85" s="53">
        <v>2452</v>
      </c>
      <c r="B85" s="3" t="s">
        <v>180</v>
      </c>
      <c r="C85" s="3">
        <v>5</v>
      </c>
      <c r="D85" s="3">
        <v>2</v>
      </c>
      <c r="E85" s="27" t="s">
        <v>224</v>
      </c>
      <c r="F85" s="32" t="s">
        <v>225</v>
      </c>
      <c r="G85" s="20">
        <f t="shared" si="1"/>
        <v>0</v>
      </c>
      <c r="H85" s="20">
        <v>0</v>
      </c>
      <c r="I85" s="20">
        <v>0</v>
      </c>
    </row>
    <row r="86" spans="1:9" ht="15" customHeight="1" x14ac:dyDescent="0.3">
      <c r="A86" s="53">
        <v>2453</v>
      </c>
      <c r="B86" s="3" t="s">
        <v>180</v>
      </c>
      <c r="C86" s="3">
        <v>5</v>
      </c>
      <c r="D86" s="3">
        <v>3</v>
      </c>
      <c r="E86" s="27" t="s">
        <v>226</v>
      </c>
      <c r="F86" s="32" t="s">
        <v>227</v>
      </c>
      <c r="G86" s="20">
        <f t="shared" si="1"/>
        <v>0</v>
      </c>
      <c r="H86" s="20">
        <v>0</v>
      </c>
      <c r="I86" s="20">
        <v>0</v>
      </c>
    </row>
    <row r="87" spans="1:9" ht="15" customHeight="1" x14ac:dyDescent="0.3">
      <c r="A87" s="53">
        <v>2454</v>
      </c>
      <c r="B87" s="3" t="s">
        <v>180</v>
      </c>
      <c r="C87" s="3">
        <v>5</v>
      </c>
      <c r="D87" s="3">
        <v>4</v>
      </c>
      <c r="E87" s="27" t="s">
        <v>228</v>
      </c>
      <c r="F87" s="32" t="s">
        <v>229</v>
      </c>
      <c r="G87" s="20">
        <f t="shared" si="1"/>
        <v>0</v>
      </c>
      <c r="H87" s="20">
        <f>'[1]Հատված 6'!H209</f>
        <v>0</v>
      </c>
      <c r="I87" s="20">
        <v>0</v>
      </c>
    </row>
    <row r="88" spans="1:9" ht="15" customHeight="1" x14ac:dyDescent="0.3">
      <c r="A88" s="53">
        <v>2455</v>
      </c>
      <c r="B88" s="3" t="s">
        <v>180</v>
      </c>
      <c r="C88" s="3">
        <v>5</v>
      </c>
      <c r="D88" s="3">
        <v>5</v>
      </c>
      <c r="E88" s="27" t="s">
        <v>230</v>
      </c>
      <c r="F88" s="32" t="s">
        <v>231</v>
      </c>
      <c r="G88" s="20">
        <f t="shared" si="1"/>
        <v>0</v>
      </c>
      <c r="H88" s="20">
        <v>0</v>
      </c>
      <c r="I88" s="20">
        <f>'[1]Հատված 6'!I226</f>
        <v>0</v>
      </c>
    </row>
    <row r="89" spans="1:9" ht="15" customHeight="1" x14ac:dyDescent="0.3">
      <c r="A89" s="53">
        <v>2460</v>
      </c>
      <c r="B89" s="2" t="s">
        <v>180</v>
      </c>
      <c r="C89" s="2">
        <v>6</v>
      </c>
      <c r="D89" s="2">
        <v>0</v>
      </c>
      <c r="E89" s="24" t="s">
        <v>232</v>
      </c>
      <c r="F89" s="25" t="s">
        <v>233</v>
      </c>
      <c r="G89" s="20">
        <f t="shared" si="1"/>
        <v>0</v>
      </c>
      <c r="H89" s="20">
        <f>'[1]Հատված 6'!H212</f>
        <v>0</v>
      </c>
      <c r="I89" s="20">
        <f>SUM(I90)</f>
        <v>0</v>
      </c>
    </row>
    <row r="90" spans="1:9" ht="15" customHeight="1" x14ac:dyDescent="0.3">
      <c r="A90" s="53">
        <v>2461</v>
      </c>
      <c r="B90" s="3" t="s">
        <v>180</v>
      </c>
      <c r="C90" s="3">
        <v>6</v>
      </c>
      <c r="D90" s="3">
        <v>1</v>
      </c>
      <c r="E90" s="27" t="s">
        <v>234</v>
      </c>
      <c r="F90" s="32" t="s">
        <v>233</v>
      </c>
      <c r="G90" s="20">
        <f t="shared" si="1"/>
        <v>0</v>
      </c>
      <c r="H90" s="20">
        <f>'[1]Հատված 6'!H213</f>
        <v>0</v>
      </c>
      <c r="I90" s="20">
        <v>0</v>
      </c>
    </row>
    <row r="91" spans="1:9" ht="15" customHeight="1" x14ac:dyDescent="0.3">
      <c r="A91" s="53">
        <v>2470</v>
      </c>
      <c r="B91" s="2" t="s">
        <v>180</v>
      </c>
      <c r="C91" s="2">
        <v>7</v>
      </c>
      <c r="D91" s="2">
        <v>0</v>
      </c>
      <c r="E91" s="24" t="s">
        <v>235</v>
      </c>
      <c r="F91" s="34" t="s">
        <v>236</v>
      </c>
      <c r="G91" s="20">
        <f t="shared" si="1"/>
        <v>0</v>
      </c>
      <c r="H91" s="20">
        <f>SUM(H92:H95)</f>
        <v>0</v>
      </c>
      <c r="I91" s="20">
        <f>SUM(I92:I95)</f>
        <v>0</v>
      </c>
    </row>
    <row r="92" spans="1:9" ht="24.75" customHeight="1" x14ac:dyDescent="0.3">
      <c r="A92" s="53">
        <v>2471</v>
      </c>
      <c r="B92" s="3" t="s">
        <v>180</v>
      </c>
      <c r="C92" s="3">
        <v>7</v>
      </c>
      <c r="D92" s="3">
        <v>1</v>
      </c>
      <c r="E92" s="27" t="s">
        <v>237</v>
      </c>
      <c r="F92" s="32" t="s">
        <v>238</v>
      </c>
      <c r="G92" s="20">
        <f t="shared" si="1"/>
        <v>0</v>
      </c>
      <c r="H92" s="20">
        <f>'[1]Հատված 6'!H215</f>
        <v>0</v>
      </c>
      <c r="I92" s="20">
        <v>0</v>
      </c>
    </row>
    <row r="93" spans="1:9" ht="16.5" customHeight="1" x14ac:dyDescent="0.3">
      <c r="A93" s="53">
        <v>2472</v>
      </c>
      <c r="B93" s="3" t="s">
        <v>180</v>
      </c>
      <c r="C93" s="3">
        <v>7</v>
      </c>
      <c r="D93" s="3">
        <v>2</v>
      </c>
      <c r="E93" s="27" t="s">
        <v>239</v>
      </c>
      <c r="F93" s="35" t="s">
        <v>240</v>
      </c>
      <c r="G93" s="20">
        <f t="shared" si="1"/>
        <v>0</v>
      </c>
      <c r="H93" s="20">
        <f>'[1]Հատված 6'!H216</f>
        <v>0</v>
      </c>
      <c r="I93" s="20">
        <v>0</v>
      </c>
    </row>
    <row r="94" spans="1:9" ht="16.5" customHeight="1" x14ac:dyDescent="0.3">
      <c r="A94" s="53">
        <v>2473</v>
      </c>
      <c r="B94" s="3" t="s">
        <v>180</v>
      </c>
      <c r="C94" s="3">
        <v>7</v>
      </c>
      <c r="D94" s="3">
        <v>3</v>
      </c>
      <c r="E94" s="27" t="s">
        <v>241</v>
      </c>
      <c r="F94" s="32" t="s">
        <v>242</v>
      </c>
      <c r="G94" s="20">
        <f t="shared" si="1"/>
        <v>0</v>
      </c>
      <c r="H94" s="20">
        <f>'[1]Հատված 6'!H217</f>
        <v>0</v>
      </c>
      <c r="I94" s="20">
        <v>0</v>
      </c>
    </row>
    <row r="95" spans="1:9" ht="16.5" customHeight="1" x14ac:dyDescent="0.3">
      <c r="A95" s="53">
        <v>2474</v>
      </c>
      <c r="B95" s="3" t="s">
        <v>180</v>
      </c>
      <c r="C95" s="3">
        <v>7</v>
      </c>
      <c r="D95" s="3">
        <v>4</v>
      </c>
      <c r="E95" s="27" t="s">
        <v>243</v>
      </c>
      <c r="F95" s="28" t="s">
        <v>244</v>
      </c>
      <c r="G95" s="20">
        <f t="shared" si="1"/>
        <v>0</v>
      </c>
      <c r="H95" s="20">
        <f>'[1]Հատված 6'!H218</f>
        <v>0</v>
      </c>
      <c r="I95" s="20">
        <v>0</v>
      </c>
    </row>
    <row r="96" spans="1:9" ht="36.75" customHeight="1" x14ac:dyDescent="0.3">
      <c r="A96" s="53">
        <v>2480</v>
      </c>
      <c r="B96" s="2" t="s">
        <v>180</v>
      </c>
      <c r="C96" s="2">
        <v>8</v>
      </c>
      <c r="D96" s="2">
        <v>0</v>
      </c>
      <c r="E96" s="24" t="s">
        <v>245</v>
      </c>
      <c r="F96" s="25" t="s">
        <v>246</v>
      </c>
      <c r="G96" s="20">
        <f t="shared" si="1"/>
        <v>0</v>
      </c>
      <c r="H96" s="20">
        <f>'[1]Հատված 6'!H219</f>
        <v>0</v>
      </c>
      <c r="I96" s="20">
        <f>SUM(I97:I103)</f>
        <v>0</v>
      </c>
    </row>
    <row r="97" spans="1:9" ht="38.25" customHeight="1" x14ac:dyDescent="0.3">
      <c r="A97" s="53">
        <v>2481</v>
      </c>
      <c r="B97" s="3" t="s">
        <v>180</v>
      </c>
      <c r="C97" s="3">
        <v>8</v>
      </c>
      <c r="D97" s="3">
        <v>1</v>
      </c>
      <c r="E97" s="27" t="s">
        <v>247</v>
      </c>
      <c r="F97" s="32" t="s">
        <v>248</v>
      </c>
      <c r="G97" s="20">
        <f t="shared" si="1"/>
        <v>0</v>
      </c>
      <c r="H97" s="20">
        <f>'[1]Հատված 6'!H220</f>
        <v>0</v>
      </c>
      <c r="I97" s="20">
        <v>0</v>
      </c>
    </row>
    <row r="98" spans="1:9" ht="36.75" customHeight="1" x14ac:dyDescent="0.3">
      <c r="A98" s="53">
        <v>2482</v>
      </c>
      <c r="B98" s="3" t="s">
        <v>180</v>
      </c>
      <c r="C98" s="3">
        <v>8</v>
      </c>
      <c r="D98" s="3">
        <v>2</v>
      </c>
      <c r="E98" s="27" t="s">
        <v>249</v>
      </c>
      <c r="F98" s="32" t="s">
        <v>250</v>
      </c>
      <c r="G98" s="20">
        <f t="shared" si="1"/>
        <v>0</v>
      </c>
      <c r="H98" s="20">
        <f>'[1]Հատված 6'!H221</f>
        <v>0</v>
      </c>
      <c r="I98" s="20">
        <v>0</v>
      </c>
    </row>
    <row r="99" spans="1:9" ht="27" customHeight="1" x14ac:dyDescent="0.3">
      <c r="A99" s="53">
        <v>2483</v>
      </c>
      <c r="B99" s="3" t="s">
        <v>180</v>
      </c>
      <c r="C99" s="3">
        <v>8</v>
      </c>
      <c r="D99" s="3">
        <v>3</v>
      </c>
      <c r="E99" s="27" t="s">
        <v>251</v>
      </c>
      <c r="F99" s="32" t="s">
        <v>252</v>
      </c>
      <c r="G99" s="20">
        <f t="shared" si="1"/>
        <v>0</v>
      </c>
      <c r="H99" s="20">
        <f>'[1]Հատված 6'!H222</f>
        <v>0</v>
      </c>
      <c r="I99" s="20">
        <v>0</v>
      </c>
    </row>
    <row r="100" spans="1:9" ht="36.75" customHeight="1" x14ac:dyDescent="0.3">
      <c r="A100" s="53">
        <v>2484</v>
      </c>
      <c r="B100" s="3" t="s">
        <v>180</v>
      </c>
      <c r="C100" s="3">
        <v>8</v>
      </c>
      <c r="D100" s="3">
        <v>4</v>
      </c>
      <c r="E100" s="27" t="s">
        <v>253</v>
      </c>
      <c r="F100" s="32" t="s">
        <v>254</v>
      </c>
      <c r="G100" s="20">
        <f t="shared" si="1"/>
        <v>0</v>
      </c>
      <c r="H100" s="20">
        <f>'[1]Հատված 6'!H223</f>
        <v>0</v>
      </c>
      <c r="I100" s="20">
        <v>0</v>
      </c>
    </row>
    <row r="101" spans="1:9" ht="33" x14ac:dyDescent="0.3">
      <c r="A101" s="53">
        <v>2485</v>
      </c>
      <c r="B101" s="3" t="s">
        <v>180</v>
      </c>
      <c r="C101" s="3">
        <v>8</v>
      </c>
      <c r="D101" s="3">
        <v>5</v>
      </c>
      <c r="E101" s="27" t="s">
        <v>255</v>
      </c>
      <c r="F101" s="32" t="s">
        <v>256</v>
      </c>
      <c r="G101" s="20">
        <f t="shared" si="1"/>
        <v>0</v>
      </c>
      <c r="H101" s="20">
        <f>'[1]Հատված 6'!H224</f>
        <v>0</v>
      </c>
      <c r="I101" s="20">
        <v>0</v>
      </c>
    </row>
    <row r="102" spans="1:9" ht="27" customHeight="1" x14ac:dyDescent="0.3">
      <c r="A102" s="53">
        <v>2486</v>
      </c>
      <c r="B102" s="3" t="s">
        <v>180</v>
      </c>
      <c r="C102" s="3">
        <v>8</v>
      </c>
      <c r="D102" s="3">
        <v>6</v>
      </c>
      <c r="E102" s="27" t="s">
        <v>257</v>
      </c>
      <c r="F102" s="32" t="s">
        <v>258</v>
      </c>
      <c r="G102" s="20">
        <f t="shared" si="1"/>
        <v>0</v>
      </c>
      <c r="H102" s="20">
        <f>'[1]Հատված 6'!H225</f>
        <v>0</v>
      </c>
      <c r="I102" s="20">
        <v>0</v>
      </c>
    </row>
    <row r="103" spans="1:9" ht="27" customHeight="1" x14ac:dyDescent="0.3">
      <c r="A103" s="53">
        <v>2487</v>
      </c>
      <c r="B103" s="3" t="s">
        <v>180</v>
      </c>
      <c r="C103" s="3">
        <v>8</v>
      </c>
      <c r="D103" s="3">
        <v>7</v>
      </c>
      <c r="E103" s="27" t="s">
        <v>259</v>
      </c>
      <c r="F103" s="32" t="s">
        <v>260</v>
      </c>
      <c r="G103" s="20">
        <f t="shared" si="1"/>
        <v>0</v>
      </c>
      <c r="H103" s="20">
        <f>'[1]Հատված 6'!H226</f>
        <v>0</v>
      </c>
      <c r="I103" s="20">
        <v>0</v>
      </c>
    </row>
    <row r="104" spans="1:9" ht="27.75" customHeight="1" x14ac:dyDescent="0.3">
      <c r="A104" s="53">
        <v>2490</v>
      </c>
      <c r="B104" s="2" t="s">
        <v>180</v>
      </c>
      <c r="C104" s="2">
        <v>9</v>
      </c>
      <c r="D104" s="2">
        <v>0</v>
      </c>
      <c r="E104" s="24" t="s">
        <v>261</v>
      </c>
      <c r="F104" s="25" t="s">
        <v>262</v>
      </c>
      <c r="G104" s="20">
        <f t="shared" si="1"/>
        <v>-200000</v>
      </c>
      <c r="H104" s="20">
        <f>'[1]Հատված 6'!H227</f>
        <v>0</v>
      </c>
      <c r="I104" s="20">
        <f>SUM(I105)</f>
        <v>-200000</v>
      </c>
    </row>
    <row r="105" spans="1:9" ht="27" customHeight="1" x14ac:dyDescent="0.3">
      <c r="A105" s="53">
        <v>2491</v>
      </c>
      <c r="B105" s="3" t="s">
        <v>180</v>
      </c>
      <c r="C105" s="3">
        <v>9</v>
      </c>
      <c r="D105" s="3">
        <v>1</v>
      </c>
      <c r="E105" s="27" t="s">
        <v>263</v>
      </c>
      <c r="F105" s="32" t="s">
        <v>264</v>
      </c>
      <c r="G105" s="20">
        <f t="shared" si="1"/>
        <v>-200000</v>
      </c>
      <c r="H105" s="20"/>
      <c r="I105" s="20">
        <f>'[1]Հատված 6'!I261</f>
        <v>-200000</v>
      </c>
    </row>
    <row r="106" spans="1:9" s="23" customFormat="1" ht="28.5" customHeight="1" x14ac:dyDescent="0.25">
      <c r="A106" s="53">
        <v>2500</v>
      </c>
      <c r="B106" s="2" t="s">
        <v>265</v>
      </c>
      <c r="C106" s="2">
        <v>0</v>
      </c>
      <c r="D106" s="2">
        <v>0</v>
      </c>
      <c r="E106" s="19" t="s">
        <v>266</v>
      </c>
      <c r="F106" s="33" t="s">
        <v>267</v>
      </c>
      <c r="G106" s="20">
        <f t="shared" si="1"/>
        <v>456549.3</v>
      </c>
      <c r="H106" s="20">
        <f>SUM(H107+H109+H111+H113+H115+H117)</f>
        <v>168049.3</v>
      </c>
      <c r="I106" s="20">
        <f>SUM(I107+I109+I111+I113+I115+I117)</f>
        <v>288500</v>
      </c>
    </row>
    <row r="107" spans="1:9" ht="16.5" customHeight="1" x14ac:dyDescent="0.3">
      <c r="A107" s="53">
        <v>2510</v>
      </c>
      <c r="B107" s="2" t="s">
        <v>265</v>
      </c>
      <c r="C107" s="2">
        <v>1</v>
      </c>
      <c r="D107" s="2">
        <v>0</v>
      </c>
      <c r="E107" s="24" t="s">
        <v>268</v>
      </c>
      <c r="F107" s="25" t="s">
        <v>269</v>
      </c>
      <c r="G107" s="20">
        <f t="shared" si="1"/>
        <v>178749.3</v>
      </c>
      <c r="H107" s="20">
        <f>SUM(H108)</f>
        <v>158749.29999999999</v>
      </c>
      <c r="I107" s="20">
        <f>SUM(I108)</f>
        <v>20000</v>
      </c>
    </row>
    <row r="108" spans="1:9" ht="16.5" customHeight="1" x14ac:dyDescent="0.3">
      <c r="A108" s="53">
        <v>2511</v>
      </c>
      <c r="B108" s="3" t="s">
        <v>265</v>
      </c>
      <c r="C108" s="3">
        <v>1</v>
      </c>
      <c r="D108" s="3">
        <v>1</v>
      </c>
      <c r="E108" s="27" t="s">
        <v>270</v>
      </c>
      <c r="F108" s="32" t="s">
        <v>271</v>
      </c>
      <c r="G108" s="20">
        <f t="shared" si="1"/>
        <v>178749.3</v>
      </c>
      <c r="H108" s="20">
        <f>'[1]Հատված 6'!H268</f>
        <v>158749.29999999999</v>
      </c>
      <c r="I108" s="20">
        <f>'[1]Հատված 6'!I268</f>
        <v>20000</v>
      </c>
    </row>
    <row r="109" spans="1:9" ht="16.5" customHeight="1" x14ac:dyDescent="0.3">
      <c r="A109" s="53">
        <v>2520</v>
      </c>
      <c r="B109" s="2" t="s">
        <v>265</v>
      </c>
      <c r="C109" s="2">
        <v>2</v>
      </c>
      <c r="D109" s="2">
        <v>0</v>
      </c>
      <c r="E109" s="24" t="s">
        <v>272</v>
      </c>
      <c r="F109" s="25" t="s">
        <v>273</v>
      </c>
      <c r="G109" s="20">
        <f t="shared" si="1"/>
        <v>268500</v>
      </c>
      <c r="H109" s="20">
        <f>SUM(H110)</f>
        <v>0</v>
      </c>
      <c r="I109" s="20">
        <f>SUM(I110)</f>
        <v>268500</v>
      </c>
    </row>
    <row r="110" spans="1:9" ht="16.5" customHeight="1" x14ac:dyDescent="0.3">
      <c r="A110" s="53">
        <v>2521</v>
      </c>
      <c r="B110" s="3" t="s">
        <v>265</v>
      </c>
      <c r="C110" s="3">
        <v>2</v>
      </c>
      <c r="D110" s="3">
        <v>1</v>
      </c>
      <c r="E110" s="27" t="s">
        <v>274</v>
      </c>
      <c r="F110" s="32" t="s">
        <v>275</v>
      </c>
      <c r="G110" s="20">
        <f t="shared" si="1"/>
        <v>268500</v>
      </c>
      <c r="H110" s="20">
        <f>'[1]Հատված 6'!H277</f>
        <v>0</v>
      </c>
      <c r="I110" s="20">
        <f>'[1]Հատված 6'!I277</f>
        <v>268500</v>
      </c>
    </row>
    <row r="111" spans="1:9" ht="25.5" customHeight="1" x14ac:dyDescent="0.3">
      <c r="A111" s="53">
        <v>2530</v>
      </c>
      <c r="B111" s="2" t="s">
        <v>265</v>
      </c>
      <c r="C111" s="2">
        <v>3</v>
      </c>
      <c r="D111" s="2">
        <v>0</v>
      </c>
      <c r="E111" s="24" t="s">
        <v>276</v>
      </c>
      <c r="F111" s="25" t="s">
        <v>277</v>
      </c>
      <c r="G111" s="20">
        <f t="shared" si="1"/>
        <v>0</v>
      </c>
      <c r="H111" s="20">
        <f>SUM(H112)</f>
        <v>0</v>
      </c>
      <c r="I111" s="20">
        <f>SUM(I112)</f>
        <v>0</v>
      </c>
    </row>
    <row r="112" spans="1:9" ht="16.5" customHeight="1" x14ac:dyDescent="0.3">
      <c r="A112" s="53">
        <v>2531</v>
      </c>
      <c r="B112" s="3" t="s">
        <v>265</v>
      </c>
      <c r="C112" s="3">
        <v>3</v>
      </c>
      <c r="D112" s="3">
        <v>1</v>
      </c>
      <c r="E112" s="27" t="s">
        <v>278</v>
      </c>
      <c r="F112" s="32" t="s">
        <v>279</v>
      </c>
      <c r="G112" s="20">
        <f t="shared" si="1"/>
        <v>0</v>
      </c>
      <c r="H112" s="20">
        <v>0</v>
      </c>
      <c r="I112" s="20">
        <v>0</v>
      </c>
    </row>
    <row r="113" spans="1:9" ht="27.75" customHeight="1" x14ac:dyDescent="0.3">
      <c r="A113" s="53">
        <v>2540</v>
      </c>
      <c r="B113" s="2" t="s">
        <v>265</v>
      </c>
      <c r="C113" s="2">
        <v>4</v>
      </c>
      <c r="D113" s="2">
        <v>0</v>
      </c>
      <c r="E113" s="24" t="s">
        <v>280</v>
      </c>
      <c r="F113" s="25" t="s">
        <v>281</v>
      </c>
      <c r="G113" s="20">
        <f t="shared" si="1"/>
        <v>0</v>
      </c>
      <c r="H113" s="20">
        <f>SUM(H114)</f>
        <v>0</v>
      </c>
      <c r="I113" s="20">
        <f>SUM(I114)</f>
        <v>0</v>
      </c>
    </row>
    <row r="114" spans="1:9" ht="17.25" customHeight="1" x14ac:dyDescent="0.3">
      <c r="A114" s="53">
        <v>2541</v>
      </c>
      <c r="B114" s="3" t="s">
        <v>265</v>
      </c>
      <c r="C114" s="3">
        <v>4</v>
      </c>
      <c r="D114" s="3">
        <v>1</v>
      </c>
      <c r="E114" s="27" t="s">
        <v>282</v>
      </c>
      <c r="F114" s="32" t="s">
        <v>283</v>
      </c>
      <c r="G114" s="20">
        <f t="shared" si="1"/>
        <v>0</v>
      </c>
      <c r="H114" s="20">
        <f>'[1]Հատված 6'!H286</f>
        <v>0</v>
      </c>
      <c r="I114" s="20">
        <v>0</v>
      </c>
    </row>
    <row r="115" spans="1:9" ht="39.75" customHeight="1" x14ac:dyDescent="0.3">
      <c r="A115" s="53">
        <v>2550</v>
      </c>
      <c r="B115" s="2" t="s">
        <v>265</v>
      </c>
      <c r="C115" s="2">
        <v>5</v>
      </c>
      <c r="D115" s="2">
        <v>0</v>
      </c>
      <c r="E115" s="24" t="s">
        <v>284</v>
      </c>
      <c r="F115" s="25" t="s">
        <v>285</v>
      </c>
      <c r="G115" s="20">
        <f t="shared" si="1"/>
        <v>0</v>
      </c>
      <c r="H115" s="20">
        <f>SUM(H116)</f>
        <v>0</v>
      </c>
      <c r="I115" s="20">
        <f>SUM(I116)</f>
        <v>0</v>
      </c>
    </row>
    <row r="116" spans="1:9" ht="27" customHeight="1" x14ac:dyDescent="0.3">
      <c r="A116" s="53">
        <v>2551</v>
      </c>
      <c r="B116" s="3" t="s">
        <v>265</v>
      </c>
      <c r="C116" s="3">
        <v>5</v>
      </c>
      <c r="D116" s="3">
        <v>1</v>
      </c>
      <c r="E116" s="27" t="s">
        <v>286</v>
      </c>
      <c r="F116" s="32" t="s">
        <v>287</v>
      </c>
      <c r="G116" s="20">
        <f t="shared" si="1"/>
        <v>0</v>
      </c>
      <c r="H116" s="20">
        <v>0</v>
      </c>
      <c r="I116" s="20">
        <v>0</v>
      </c>
    </row>
    <row r="117" spans="1:9" ht="27" customHeight="1" x14ac:dyDescent="0.3">
      <c r="A117" s="53">
        <v>2560</v>
      </c>
      <c r="B117" s="2" t="s">
        <v>265</v>
      </c>
      <c r="C117" s="2">
        <v>6</v>
      </c>
      <c r="D117" s="2">
        <v>0</v>
      </c>
      <c r="E117" s="24" t="s">
        <v>288</v>
      </c>
      <c r="F117" s="25" t="s">
        <v>289</v>
      </c>
      <c r="G117" s="20">
        <f t="shared" si="1"/>
        <v>9300</v>
      </c>
      <c r="H117" s="20">
        <f>SUM(H118)</f>
        <v>9300</v>
      </c>
      <c r="I117" s="20">
        <f>SUM(I118)</f>
        <v>0</v>
      </c>
    </row>
    <row r="118" spans="1:9" ht="27" customHeight="1" x14ac:dyDescent="0.3">
      <c r="A118" s="53">
        <v>2561</v>
      </c>
      <c r="B118" s="3" t="s">
        <v>265</v>
      </c>
      <c r="C118" s="3">
        <v>6</v>
      </c>
      <c r="D118" s="3">
        <v>1</v>
      </c>
      <c r="E118" s="27" t="s">
        <v>290</v>
      </c>
      <c r="F118" s="32" t="s">
        <v>291</v>
      </c>
      <c r="G118" s="20">
        <f t="shared" si="1"/>
        <v>9300</v>
      </c>
      <c r="H118" s="20">
        <f>'[1]Հատված 6'!H294</f>
        <v>9300</v>
      </c>
      <c r="I118" s="20">
        <f>'[1]Հատված 6'!I294</f>
        <v>0</v>
      </c>
    </row>
    <row r="119" spans="1:9" s="23" customFormat="1" ht="59.25" customHeight="1" x14ac:dyDescent="0.25">
      <c r="A119" s="53">
        <v>2600</v>
      </c>
      <c r="B119" s="2" t="s">
        <v>292</v>
      </c>
      <c r="C119" s="2">
        <v>0</v>
      </c>
      <c r="D119" s="2">
        <v>0</v>
      </c>
      <c r="E119" s="19" t="s">
        <v>293</v>
      </c>
      <c r="F119" s="33" t="s">
        <v>294</v>
      </c>
      <c r="G119" s="20">
        <f t="shared" si="1"/>
        <v>942680</v>
      </c>
      <c r="H119" s="20">
        <f>SUM(H120+H122+H124+H126+H128+H130)</f>
        <v>54380</v>
      </c>
      <c r="I119" s="20">
        <f>SUM(I120+I122+I124+I126+I128+I130)</f>
        <v>888300</v>
      </c>
    </row>
    <row r="120" spans="1:9" ht="14.25" customHeight="1" x14ac:dyDescent="0.3">
      <c r="A120" s="53">
        <v>2610</v>
      </c>
      <c r="B120" s="2" t="s">
        <v>292</v>
      </c>
      <c r="C120" s="2">
        <v>1</v>
      </c>
      <c r="D120" s="2">
        <v>0</v>
      </c>
      <c r="E120" s="24" t="s">
        <v>295</v>
      </c>
      <c r="F120" s="25" t="s">
        <v>296</v>
      </c>
      <c r="G120" s="20">
        <f t="shared" si="1"/>
        <v>0</v>
      </c>
      <c r="H120" s="20">
        <f>'[1]Հատված 6'!H300</f>
        <v>0</v>
      </c>
      <c r="I120" s="20">
        <f>SUM(I121)</f>
        <v>0</v>
      </c>
    </row>
    <row r="121" spans="1:9" ht="14.25" customHeight="1" x14ac:dyDescent="0.3">
      <c r="A121" s="53">
        <v>2611</v>
      </c>
      <c r="B121" s="3" t="s">
        <v>292</v>
      </c>
      <c r="C121" s="3">
        <v>1</v>
      </c>
      <c r="D121" s="3">
        <v>1</v>
      </c>
      <c r="E121" s="27" t="s">
        <v>297</v>
      </c>
      <c r="F121" s="32" t="s">
        <v>298</v>
      </c>
      <c r="G121" s="20">
        <f t="shared" si="1"/>
        <v>0</v>
      </c>
      <c r="H121" s="20"/>
      <c r="I121" s="20"/>
    </row>
    <row r="122" spans="1:9" ht="14.25" customHeight="1" x14ac:dyDescent="0.3">
      <c r="A122" s="53">
        <v>2620</v>
      </c>
      <c r="B122" s="2" t="s">
        <v>292</v>
      </c>
      <c r="C122" s="2">
        <v>2</v>
      </c>
      <c r="D122" s="2">
        <v>0</v>
      </c>
      <c r="E122" s="24" t="s">
        <v>299</v>
      </c>
      <c r="F122" s="25" t="s">
        <v>300</v>
      </c>
      <c r="G122" s="20">
        <f t="shared" si="1"/>
        <v>0</v>
      </c>
      <c r="H122" s="20">
        <f>SUM(H123)</f>
        <v>0</v>
      </c>
      <c r="I122" s="20">
        <f>SUM(I123)</f>
        <v>0</v>
      </c>
    </row>
    <row r="123" spans="1:9" ht="14.25" customHeight="1" x14ac:dyDescent="0.3">
      <c r="A123" s="53">
        <v>2621</v>
      </c>
      <c r="B123" s="3" t="s">
        <v>292</v>
      </c>
      <c r="C123" s="3">
        <v>2</v>
      </c>
      <c r="D123" s="3">
        <v>1</v>
      </c>
      <c r="E123" s="27" t="s">
        <v>301</v>
      </c>
      <c r="F123" s="32" t="s">
        <v>302</v>
      </c>
      <c r="G123" s="20">
        <f t="shared" si="1"/>
        <v>0</v>
      </c>
      <c r="H123" s="20"/>
      <c r="I123" s="20"/>
    </row>
    <row r="124" spans="1:9" ht="14.25" customHeight="1" x14ac:dyDescent="0.3">
      <c r="A124" s="53">
        <v>2630</v>
      </c>
      <c r="B124" s="2" t="s">
        <v>292</v>
      </c>
      <c r="C124" s="2">
        <v>3</v>
      </c>
      <c r="D124" s="2">
        <v>0</v>
      </c>
      <c r="E124" s="24" t="s">
        <v>303</v>
      </c>
      <c r="F124" s="25" t="s">
        <v>304</v>
      </c>
      <c r="G124" s="20">
        <f t="shared" si="1"/>
        <v>600880</v>
      </c>
      <c r="H124" s="20">
        <f>'[1]Հատված 6'!H308</f>
        <v>31080</v>
      </c>
      <c r="I124" s="20">
        <f>'[1]Հատված 6'!I308</f>
        <v>569800</v>
      </c>
    </row>
    <row r="125" spans="1:9" ht="14.25" customHeight="1" x14ac:dyDescent="0.3">
      <c r="A125" s="53">
        <v>2631</v>
      </c>
      <c r="B125" s="3" t="s">
        <v>292</v>
      </c>
      <c r="C125" s="3">
        <v>3</v>
      </c>
      <c r="D125" s="3">
        <v>1</v>
      </c>
      <c r="E125" s="27" t="s">
        <v>305</v>
      </c>
      <c r="F125" s="36" t="s">
        <v>306</v>
      </c>
      <c r="G125" s="20">
        <f t="shared" si="1"/>
        <v>0</v>
      </c>
      <c r="H125" s="20"/>
      <c r="I125" s="20"/>
    </row>
    <row r="126" spans="1:9" ht="14.25" customHeight="1" x14ac:dyDescent="0.3">
      <c r="A126" s="53">
        <v>2640</v>
      </c>
      <c r="B126" s="2" t="s">
        <v>292</v>
      </c>
      <c r="C126" s="2">
        <v>4</v>
      </c>
      <c r="D126" s="2">
        <v>0</v>
      </c>
      <c r="E126" s="24" t="s">
        <v>307</v>
      </c>
      <c r="F126" s="25" t="s">
        <v>308</v>
      </c>
      <c r="G126" s="20">
        <f t="shared" si="1"/>
        <v>183800</v>
      </c>
      <c r="H126" s="20">
        <f>SUM(H127)</f>
        <v>23300</v>
      </c>
      <c r="I126" s="20">
        <f>SUM(I127)</f>
        <v>160500</v>
      </c>
    </row>
    <row r="127" spans="1:9" ht="20.25" customHeight="1" x14ac:dyDescent="0.3">
      <c r="A127" s="53">
        <v>2641</v>
      </c>
      <c r="B127" s="3" t="s">
        <v>292</v>
      </c>
      <c r="C127" s="3">
        <v>4</v>
      </c>
      <c r="D127" s="3">
        <v>1</v>
      </c>
      <c r="E127" s="27" t="s">
        <v>309</v>
      </c>
      <c r="F127" s="32" t="s">
        <v>310</v>
      </c>
      <c r="G127" s="20">
        <f t="shared" si="1"/>
        <v>183800</v>
      </c>
      <c r="H127" s="20">
        <f>'[1]Հատված 6'!H321</f>
        <v>23300</v>
      </c>
      <c r="I127" s="20">
        <f>'[1]Հատված 6'!I321</f>
        <v>160500</v>
      </c>
    </row>
    <row r="128" spans="1:9" ht="38.25" customHeight="1" x14ac:dyDescent="0.3">
      <c r="A128" s="53">
        <v>2650</v>
      </c>
      <c r="B128" s="2" t="s">
        <v>292</v>
      </c>
      <c r="C128" s="2">
        <v>5</v>
      </c>
      <c r="D128" s="2">
        <v>0</v>
      </c>
      <c r="E128" s="24" t="s">
        <v>311</v>
      </c>
      <c r="F128" s="25" t="s">
        <v>312</v>
      </c>
      <c r="G128" s="20">
        <f t="shared" si="1"/>
        <v>0</v>
      </c>
      <c r="H128" s="20">
        <f>SUM(H129)</f>
        <v>0</v>
      </c>
      <c r="I128" s="20">
        <f>SUM(I129)</f>
        <v>0</v>
      </c>
    </row>
    <row r="129" spans="1:9" ht="39" customHeight="1" x14ac:dyDescent="0.3">
      <c r="A129" s="53">
        <v>2651</v>
      </c>
      <c r="B129" s="3" t="s">
        <v>292</v>
      </c>
      <c r="C129" s="3">
        <v>5</v>
      </c>
      <c r="D129" s="3">
        <v>1</v>
      </c>
      <c r="E129" s="27" t="s">
        <v>313</v>
      </c>
      <c r="F129" s="32" t="s">
        <v>314</v>
      </c>
      <c r="G129" s="20">
        <f t="shared" si="1"/>
        <v>0</v>
      </c>
      <c r="H129" s="20">
        <v>0</v>
      </c>
      <c r="I129" s="20">
        <v>0</v>
      </c>
    </row>
    <row r="130" spans="1:9" ht="38.25" customHeight="1" x14ac:dyDescent="0.3">
      <c r="A130" s="53">
        <v>2660</v>
      </c>
      <c r="B130" s="2" t="s">
        <v>292</v>
      </c>
      <c r="C130" s="2">
        <v>6</v>
      </c>
      <c r="D130" s="2">
        <v>0</v>
      </c>
      <c r="E130" s="24" t="s">
        <v>315</v>
      </c>
      <c r="F130" s="34" t="s">
        <v>316</v>
      </c>
      <c r="G130" s="20">
        <f t="shared" si="1"/>
        <v>158000</v>
      </c>
      <c r="H130" s="20">
        <f>SUM(H131)</f>
        <v>0</v>
      </c>
      <c r="I130" s="20">
        <f>SUM(I131)</f>
        <v>158000</v>
      </c>
    </row>
    <row r="131" spans="1:9" ht="26.25" customHeight="1" x14ac:dyDescent="0.3">
      <c r="A131" s="53">
        <v>2661</v>
      </c>
      <c r="B131" s="3" t="s">
        <v>292</v>
      </c>
      <c r="C131" s="3">
        <v>6</v>
      </c>
      <c r="D131" s="3">
        <v>1</v>
      </c>
      <c r="E131" s="27" t="s">
        <v>317</v>
      </c>
      <c r="F131" s="32" t="s">
        <v>318</v>
      </c>
      <c r="G131" s="20">
        <f t="shared" si="1"/>
        <v>158000</v>
      </c>
      <c r="H131" s="20">
        <f>'[1]Հատված 6'!H334</f>
        <v>0</v>
      </c>
      <c r="I131" s="20">
        <f>'[1]Հատված 6'!I334</f>
        <v>158000</v>
      </c>
    </row>
    <row r="132" spans="1:9" s="23" customFormat="1" ht="14.25" customHeight="1" x14ac:dyDescent="0.25">
      <c r="A132" s="53">
        <v>2700</v>
      </c>
      <c r="B132" s="2" t="s">
        <v>319</v>
      </c>
      <c r="C132" s="2">
        <v>0</v>
      </c>
      <c r="D132" s="2">
        <v>0</v>
      </c>
      <c r="E132" s="19" t="s">
        <v>320</v>
      </c>
      <c r="F132" s="33" t="s">
        <v>321</v>
      </c>
      <c r="G132" s="20">
        <f t="shared" si="1"/>
        <v>0</v>
      </c>
      <c r="H132" s="20">
        <f>SUM(H133+H137+H142+H147+H149+H151)</f>
        <v>0</v>
      </c>
      <c r="I132" s="20">
        <f>SUM(I133+I137+I142+I147+I149+I151)</f>
        <v>0</v>
      </c>
    </row>
    <row r="133" spans="1:9" ht="27" customHeight="1" x14ac:dyDescent="0.3">
      <c r="A133" s="53">
        <v>2710</v>
      </c>
      <c r="B133" s="2" t="s">
        <v>319</v>
      </c>
      <c r="C133" s="2">
        <v>1</v>
      </c>
      <c r="D133" s="2">
        <v>0</v>
      </c>
      <c r="E133" s="24" t="s">
        <v>322</v>
      </c>
      <c r="F133" s="25" t="s">
        <v>323</v>
      </c>
      <c r="G133" s="20">
        <f t="shared" si="1"/>
        <v>0</v>
      </c>
      <c r="H133" s="20">
        <f>SUM(H134:H136)</f>
        <v>0</v>
      </c>
      <c r="I133" s="20">
        <f>SUM(I134:I136)</f>
        <v>0</v>
      </c>
    </row>
    <row r="134" spans="1:9" ht="15" customHeight="1" x14ac:dyDescent="0.3">
      <c r="A134" s="53">
        <v>2711</v>
      </c>
      <c r="B134" s="3" t="s">
        <v>319</v>
      </c>
      <c r="C134" s="3">
        <v>1</v>
      </c>
      <c r="D134" s="3">
        <v>1</v>
      </c>
      <c r="E134" s="27" t="s">
        <v>324</v>
      </c>
      <c r="F134" s="32" t="s">
        <v>325</v>
      </c>
      <c r="G134" s="20">
        <f t="shared" si="1"/>
        <v>0</v>
      </c>
      <c r="H134" s="20">
        <v>0</v>
      </c>
      <c r="I134" s="20">
        <v>0</v>
      </c>
    </row>
    <row r="135" spans="1:9" ht="15" customHeight="1" x14ac:dyDescent="0.3">
      <c r="A135" s="53">
        <v>2712</v>
      </c>
      <c r="B135" s="3" t="s">
        <v>319</v>
      </c>
      <c r="C135" s="3">
        <v>1</v>
      </c>
      <c r="D135" s="3">
        <v>2</v>
      </c>
      <c r="E135" s="27" t="s">
        <v>326</v>
      </c>
      <c r="F135" s="32" t="s">
        <v>327</v>
      </c>
      <c r="G135" s="20">
        <f t="shared" si="1"/>
        <v>0</v>
      </c>
      <c r="H135" s="20">
        <v>0</v>
      </c>
      <c r="I135" s="20">
        <v>0</v>
      </c>
    </row>
    <row r="136" spans="1:9" ht="15" customHeight="1" x14ac:dyDescent="0.3">
      <c r="A136" s="53">
        <v>2713</v>
      </c>
      <c r="B136" s="3" t="s">
        <v>319</v>
      </c>
      <c r="C136" s="3">
        <v>1</v>
      </c>
      <c r="D136" s="3">
        <v>3</v>
      </c>
      <c r="E136" s="27" t="s">
        <v>328</v>
      </c>
      <c r="F136" s="32" t="s">
        <v>329</v>
      </c>
      <c r="G136" s="20">
        <f t="shared" ref="G136:G199" si="2">SUM(H136:I136)</f>
        <v>0</v>
      </c>
      <c r="H136" s="20">
        <v>0</v>
      </c>
      <c r="I136" s="20">
        <v>0</v>
      </c>
    </row>
    <row r="137" spans="1:9" ht="24.75" customHeight="1" x14ac:dyDescent="0.3">
      <c r="A137" s="53">
        <v>2720</v>
      </c>
      <c r="B137" s="2" t="s">
        <v>319</v>
      </c>
      <c r="C137" s="2">
        <v>2</v>
      </c>
      <c r="D137" s="2">
        <v>0</v>
      </c>
      <c r="E137" s="24" t="s">
        <v>330</v>
      </c>
      <c r="F137" s="25" t="s">
        <v>331</v>
      </c>
      <c r="G137" s="20">
        <f t="shared" si="2"/>
        <v>0</v>
      </c>
      <c r="H137" s="20">
        <f>SUM(H138:H141)</f>
        <v>0</v>
      </c>
      <c r="I137" s="20">
        <f>SUM(I138:I141)</f>
        <v>0</v>
      </c>
    </row>
    <row r="138" spans="1:9" ht="15" customHeight="1" x14ac:dyDescent="0.3">
      <c r="A138" s="53">
        <v>2721</v>
      </c>
      <c r="B138" s="3" t="s">
        <v>319</v>
      </c>
      <c r="C138" s="3">
        <v>2</v>
      </c>
      <c r="D138" s="3">
        <v>1</v>
      </c>
      <c r="E138" s="27" t="s">
        <v>332</v>
      </c>
      <c r="F138" s="32" t="s">
        <v>333</v>
      </c>
      <c r="G138" s="20">
        <f t="shared" si="2"/>
        <v>0</v>
      </c>
      <c r="H138" s="20">
        <v>0</v>
      </c>
      <c r="I138" s="20">
        <v>0</v>
      </c>
    </row>
    <row r="139" spans="1:9" ht="15" customHeight="1" x14ac:dyDescent="0.3">
      <c r="A139" s="53">
        <v>2722</v>
      </c>
      <c r="B139" s="3" t="s">
        <v>319</v>
      </c>
      <c r="C139" s="3">
        <v>2</v>
      </c>
      <c r="D139" s="3">
        <v>2</v>
      </c>
      <c r="E139" s="27" t="s">
        <v>334</v>
      </c>
      <c r="F139" s="32" t="s">
        <v>335</v>
      </c>
      <c r="G139" s="20">
        <f t="shared" si="2"/>
        <v>0</v>
      </c>
      <c r="H139" s="20">
        <v>0</v>
      </c>
      <c r="I139" s="20">
        <v>0</v>
      </c>
    </row>
    <row r="140" spans="1:9" ht="15" customHeight="1" x14ac:dyDescent="0.3">
      <c r="A140" s="53">
        <v>2723</v>
      </c>
      <c r="B140" s="3" t="s">
        <v>319</v>
      </c>
      <c r="C140" s="3">
        <v>2</v>
      </c>
      <c r="D140" s="3">
        <v>3</v>
      </c>
      <c r="E140" s="27" t="s">
        <v>336</v>
      </c>
      <c r="F140" s="32" t="s">
        <v>337</v>
      </c>
      <c r="G140" s="20">
        <f t="shared" si="2"/>
        <v>0</v>
      </c>
      <c r="H140" s="20">
        <v>0</v>
      </c>
      <c r="I140" s="20">
        <v>0</v>
      </c>
    </row>
    <row r="141" spans="1:9" ht="15" customHeight="1" x14ac:dyDescent="0.3">
      <c r="A141" s="53">
        <v>2724</v>
      </c>
      <c r="B141" s="3" t="s">
        <v>319</v>
      </c>
      <c r="C141" s="3">
        <v>2</v>
      </c>
      <c r="D141" s="3">
        <v>4</v>
      </c>
      <c r="E141" s="27" t="s">
        <v>338</v>
      </c>
      <c r="F141" s="32" t="s">
        <v>339</v>
      </c>
      <c r="G141" s="20">
        <f t="shared" si="2"/>
        <v>0</v>
      </c>
      <c r="H141" s="20">
        <v>0</v>
      </c>
      <c r="I141" s="20">
        <v>0</v>
      </c>
    </row>
    <row r="142" spans="1:9" ht="15" customHeight="1" x14ac:dyDescent="0.3">
      <c r="A142" s="53">
        <v>2730</v>
      </c>
      <c r="B142" s="2" t="s">
        <v>319</v>
      </c>
      <c r="C142" s="2">
        <v>3</v>
      </c>
      <c r="D142" s="2">
        <v>0</v>
      </c>
      <c r="E142" s="24" t="s">
        <v>340</v>
      </c>
      <c r="F142" s="25" t="s">
        <v>341</v>
      </c>
      <c r="G142" s="20">
        <f t="shared" si="2"/>
        <v>0</v>
      </c>
      <c r="H142" s="20">
        <f>SUM(H143:H146)</f>
        <v>0</v>
      </c>
      <c r="I142" s="20">
        <f>SUM(I143:I146)</f>
        <v>0</v>
      </c>
    </row>
    <row r="143" spans="1:9" ht="24.75" customHeight="1" x14ac:dyDescent="0.3">
      <c r="A143" s="53">
        <v>2731</v>
      </c>
      <c r="B143" s="3" t="s">
        <v>319</v>
      </c>
      <c r="C143" s="3">
        <v>3</v>
      </c>
      <c r="D143" s="3">
        <v>1</v>
      </c>
      <c r="E143" s="27" t="s">
        <v>342</v>
      </c>
      <c r="F143" s="28" t="s">
        <v>343</v>
      </c>
      <c r="G143" s="20">
        <f t="shared" si="2"/>
        <v>0</v>
      </c>
      <c r="H143" s="20">
        <v>0</v>
      </c>
      <c r="I143" s="20">
        <v>0</v>
      </c>
    </row>
    <row r="144" spans="1:9" ht="15.75" customHeight="1" x14ac:dyDescent="0.3">
      <c r="A144" s="53">
        <v>2732</v>
      </c>
      <c r="B144" s="3" t="s">
        <v>319</v>
      </c>
      <c r="C144" s="3">
        <v>3</v>
      </c>
      <c r="D144" s="3">
        <v>2</v>
      </c>
      <c r="E144" s="27" t="s">
        <v>344</v>
      </c>
      <c r="F144" s="28" t="s">
        <v>345</v>
      </c>
      <c r="G144" s="20">
        <f t="shared" si="2"/>
        <v>0</v>
      </c>
      <c r="H144" s="20">
        <v>0</v>
      </c>
      <c r="I144" s="20">
        <v>0</v>
      </c>
    </row>
    <row r="145" spans="1:9" ht="24.75" customHeight="1" x14ac:dyDescent="0.3">
      <c r="A145" s="53">
        <v>2733</v>
      </c>
      <c r="B145" s="3" t="s">
        <v>319</v>
      </c>
      <c r="C145" s="3">
        <v>3</v>
      </c>
      <c r="D145" s="3">
        <v>3</v>
      </c>
      <c r="E145" s="27" t="s">
        <v>346</v>
      </c>
      <c r="F145" s="28" t="s">
        <v>347</v>
      </c>
      <c r="G145" s="20">
        <f t="shared" si="2"/>
        <v>0</v>
      </c>
      <c r="H145" s="20">
        <v>0</v>
      </c>
      <c r="I145" s="20">
        <v>0</v>
      </c>
    </row>
    <row r="146" spans="1:9" ht="24.75" customHeight="1" x14ac:dyDescent="0.3">
      <c r="A146" s="53">
        <v>2734</v>
      </c>
      <c r="B146" s="3" t="s">
        <v>319</v>
      </c>
      <c r="C146" s="3">
        <v>3</v>
      </c>
      <c r="D146" s="3">
        <v>4</v>
      </c>
      <c r="E146" s="27" t="s">
        <v>348</v>
      </c>
      <c r="F146" s="28" t="s">
        <v>349</v>
      </c>
      <c r="G146" s="20">
        <f t="shared" si="2"/>
        <v>0</v>
      </c>
      <c r="H146" s="20">
        <v>0</v>
      </c>
      <c r="I146" s="20">
        <v>0</v>
      </c>
    </row>
    <row r="147" spans="1:9" ht="24.75" customHeight="1" x14ac:dyDescent="0.3">
      <c r="A147" s="53">
        <v>2740</v>
      </c>
      <c r="B147" s="2" t="s">
        <v>319</v>
      </c>
      <c r="C147" s="2">
        <v>4</v>
      </c>
      <c r="D147" s="2">
        <v>0</v>
      </c>
      <c r="E147" s="24" t="s">
        <v>350</v>
      </c>
      <c r="F147" s="25" t="s">
        <v>351</v>
      </c>
      <c r="G147" s="20">
        <f t="shared" si="2"/>
        <v>0</v>
      </c>
      <c r="H147" s="20">
        <f>SUM(H148)</f>
        <v>0</v>
      </c>
      <c r="I147" s="20">
        <f>SUM(I148)</f>
        <v>0</v>
      </c>
    </row>
    <row r="148" spans="1:9" ht="16.5" customHeight="1" x14ac:dyDescent="0.3">
      <c r="A148" s="53">
        <v>2741</v>
      </c>
      <c r="B148" s="3" t="s">
        <v>319</v>
      </c>
      <c r="C148" s="3">
        <v>4</v>
      </c>
      <c r="D148" s="3">
        <v>1</v>
      </c>
      <c r="E148" s="27" t="s">
        <v>352</v>
      </c>
      <c r="F148" s="32" t="s">
        <v>353</v>
      </c>
      <c r="G148" s="20">
        <f t="shared" si="2"/>
        <v>0</v>
      </c>
      <c r="H148" s="20">
        <v>0</v>
      </c>
      <c r="I148" s="20">
        <v>0</v>
      </c>
    </row>
    <row r="149" spans="1:9" ht="24.75" customHeight="1" x14ac:dyDescent="0.3">
      <c r="A149" s="53">
        <v>2750</v>
      </c>
      <c r="B149" s="2" t="s">
        <v>319</v>
      </c>
      <c r="C149" s="2">
        <v>5</v>
      </c>
      <c r="D149" s="2">
        <v>0</v>
      </c>
      <c r="E149" s="24" t="s">
        <v>354</v>
      </c>
      <c r="F149" s="25" t="s">
        <v>355</v>
      </c>
      <c r="G149" s="20">
        <f t="shared" si="2"/>
        <v>0</v>
      </c>
      <c r="H149" s="20">
        <f>SUM(H150)</f>
        <v>0</v>
      </c>
      <c r="I149" s="20">
        <f>SUM(I150)</f>
        <v>0</v>
      </c>
    </row>
    <row r="150" spans="1:9" ht="27" x14ac:dyDescent="0.3">
      <c r="A150" s="53">
        <v>2751</v>
      </c>
      <c r="B150" s="3" t="s">
        <v>319</v>
      </c>
      <c r="C150" s="3">
        <v>5</v>
      </c>
      <c r="D150" s="3">
        <v>1</v>
      </c>
      <c r="E150" s="27" t="s">
        <v>356</v>
      </c>
      <c r="F150" s="32" t="s">
        <v>355</v>
      </c>
      <c r="G150" s="20">
        <f t="shared" si="2"/>
        <v>0</v>
      </c>
      <c r="H150" s="20">
        <v>0</v>
      </c>
      <c r="I150" s="20">
        <v>0</v>
      </c>
    </row>
    <row r="151" spans="1:9" ht="27.75" customHeight="1" x14ac:dyDescent="0.3">
      <c r="A151" s="53">
        <v>2760</v>
      </c>
      <c r="B151" s="2" t="s">
        <v>319</v>
      </c>
      <c r="C151" s="2">
        <v>6</v>
      </c>
      <c r="D151" s="2">
        <v>0</v>
      </c>
      <c r="E151" s="24" t="s">
        <v>357</v>
      </c>
      <c r="F151" s="25" t="s">
        <v>358</v>
      </c>
      <c r="G151" s="20">
        <f t="shared" si="2"/>
        <v>0</v>
      </c>
      <c r="H151" s="20">
        <f>SUM(H152:H153)</f>
        <v>0</v>
      </c>
      <c r="I151" s="20">
        <f>SUM(I152:I153)</f>
        <v>0</v>
      </c>
    </row>
    <row r="152" spans="1:9" ht="27" x14ac:dyDescent="0.3">
      <c r="A152" s="53">
        <v>2761</v>
      </c>
      <c r="B152" s="3" t="s">
        <v>319</v>
      </c>
      <c r="C152" s="3">
        <v>6</v>
      </c>
      <c r="D152" s="3">
        <v>1</v>
      </c>
      <c r="E152" s="27" t="s">
        <v>359</v>
      </c>
      <c r="F152" s="25"/>
      <c r="G152" s="20">
        <f t="shared" si="2"/>
        <v>0</v>
      </c>
      <c r="H152" s="20">
        <v>0</v>
      </c>
      <c r="I152" s="20">
        <v>0</v>
      </c>
    </row>
    <row r="153" spans="1:9" ht="17.25" customHeight="1" x14ac:dyDescent="0.3">
      <c r="A153" s="53">
        <v>2762</v>
      </c>
      <c r="B153" s="3" t="s">
        <v>319</v>
      </c>
      <c r="C153" s="3">
        <v>6</v>
      </c>
      <c r="D153" s="3">
        <v>2</v>
      </c>
      <c r="E153" s="27" t="s">
        <v>360</v>
      </c>
      <c r="F153" s="32" t="s">
        <v>361</v>
      </c>
      <c r="G153" s="20">
        <f t="shared" si="2"/>
        <v>0</v>
      </c>
      <c r="H153" s="20">
        <f>'[1]Հատված 6'!H388</f>
        <v>0</v>
      </c>
      <c r="I153" s="20">
        <f>'[1]Հատված 6'!I388</f>
        <v>0</v>
      </c>
    </row>
    <row r="154" spans="1:9" s="23" customFormat="1" ht="14.25" customHeight="1" x14ac:dyDescent="0.25">
      <c r="A154" s="53">
        <v>2800</v>
      </c>
      <c r="B154" s="2" t="s">
        <v>362</v>
      </c>
      <c r="C154" s="2">
        <v>0</v>
      </c>
      <c r="D154" s="2">
        <v>0</v>
      </c>
      <c r="E154" s="37" t="s">
        <v>363</v>
      </c>
      <c r="F154" s="33" t="s">
        <v>364</v>
      </c>
      <c r="G154" s="20">
        <f t="shared" si="2"/>
        <v>778173</v>
      </c>
      <c r="H154" s="20">
        <f>SUM(H155+H157+H165+H169+H173+H175)</f>
        <v>189673</v>
      </c>
      <c r="I154" s="20">
        <f>SUM(I155+I157+I165+I169+I173+I175)</f>
        <v>588500</v>
      </c>
    </row>
    <row r="155" spans="1:9" ht="15" customHeight="1" x14ac:dyDescent="0.3">
      <c r="A155" s="53">
        <v>2810</v>
      </c>
      <c r="B155" s="3" t="s">
        <v>362</v>
      </c>
      <c r="C155" s="3">
        <v>1</v>
      </c>
      <c r="D155" s="3">
        <v>0</v>
      </c>
      <c r="E155" s="24" t="s">
        <v>365</v>
      </c>
      <c r="F155" s="25" t="s">
        <v>366</v>
      </c>
      <c r="G155" s="20">
        <f t="shared" si="2"/>
        <v>411500</v>
      </c>
      <c r="H155" s="20">
        <f>SUM(H156)</f>
        <v>5000</v>
      </c>
      <c r="I155" s="20">
        <f>SUM(I156)</f>
        <v>406500</v>
      </c>
    </row>
    <row r="156" spans="1:9" ht="14.25" customHeight="1" x14ac:dyDescent="0.3">
      <c r="A156" s="53">
        <v>2811</v>
      </c>
      <c r="B156" s="3" t="s">
        <v>362</v>
      </c>
      <c r="C156" s="3">
        <v>1</v>
      </c>
      <c r="D156" s="3">
        <v>1</v>
      </c>
      <c r="E156" s="27" t="s">
        <v>367</v>
      </c>
      <c r="F156" s="32" t="s">
        <v>368</v>
      </c>
      <c r="G156" s="20">
        <f t="shared" si="2"/>
        <v>411500</v>
      </c>
      <c r="H156" s="20">
        <f>'[1]Հատված 6'!H394</f>
        <v>5000</v>
      </c>
      <c r="I156" s="20">
        <f>'[1]Հատված 6'!I394</f>
        <v>406500</v>
      </c>
    </row>
    <row r="157" spans="1:9" ht="14.25" customHeight="1" x14ac:dyDescent="0.3">
      <c r="A157" s="53">
        <v>2820</v>
      </c>
      <c r="B157" s="2" t="s">
        <v>362</v>
      </c>
      <c r="C157" s="2">
        <v>2</v>
      </c>
      <c r="D157" s="2">
        <v>0</v>
      </c>
      <c r="E157" s="24" t="s">
        <v>369</v>
      </c>
      <c r="F157" s="25" t="s">
        <v>370</v>
      </c>
      <c r="G157" s="20">
        <f t="shared" si="2"/>
        <v>363973</v>
      </c>
      <c r="H157" s="20">
        <f>'[1]Հատված 6'!H403</f>
        <v>181973</v>
      </c>
      <c r="I157" s="20">
        <f>SUM(I158:I164)</f>
        <v>182000</v>
      </c>
    </row>
    <row r="158" spans="1:9" ht="14.25" customHeight="1" x14ac:dyDescent="0.3">
      <c r="A158" s="53">
        <v>2821</v>
      </c>
      <c r="B158" s="3" t="s">
        <v>362</v>
      </c>
      <c r="C158" s="3">
        <v>2</v>
      </c>
      <c r="D158" s="3">
        <v>1</v>
      </c>
      <c r="E158" s="27" t="s">
        <v>371</v>
      </c>
      <c r="F158" s="25"/>
      <c r="G158" s="20">
        <f t="shared" si="2"/>
        <v>1000</v>
      </c>
      <c r="H158" s="20">
        <f>'[1]Հատված 6'!H404</f>
        <v>0</v>
      </c>
      <c r="I158" s="20">
        <f>'[1]Հատված 6'!I404</f>
        <v>1000</v>
      </c>
    </row>
    <row r="159" spans="1:9" ht="14.25" customHeight="1" x14ac:dyDescent="0.3">
      <c r="A159" s="53">
        <v>2822</v>
      </c>
      <c r="B159" s="3" t="s">
        <v>362</v>
      </c>
      <c r="C159" s="3">
        <v>2</v>
      </c>
      <c r="D159" s="3">
        <v>2</v>
      </c>
      <c r="E159" s="27" t="s">
        <v>372</v>
      </c>
      <c r="F159" s="25"/>
      <c r="G159" s="20">
        <f t="shared" si="2"/>
        <v>0</v>
      </c>
      <c r="H159" s="20">
        <f>'[1]Հատված 6'!H409</f>
        <v>0</v>
      </c>
      <c r="I159" s="20">
        <f>'[1]Հատված 6'!I409</f>
        <v>0</v>
      </c>
    </row>
    <row r="160" spans="1:9" ht="14.25" customHeight="1" x14ac:dyDescent="0.3">
      <c r="A160" s="53">
        <v>2823</v>
      </c>
      <c r="B160" s="3" t="s">
        <v>362</v>
      </c>
      <c r="C160" s="3">
        <v>2</v>
      </c>
      <c r="D160" s="3">
        <v>3</v>
      </c>
      <c r="E160" s="27" t="s">
        <v>373</v>
      </c>
      <c r="F160" s="32" t="s">
        <v>374</v>
      </c>
      <c r="G160" s="20">
        <f t="shared" si="2"/>
        <v>240473</v>
      </c>
      <c r="H160" s="20">
        <f>'[1]Հատված 6'!H412</f>
        <v>59473</v>
      </c>
      <c r="I160" s="20">
        <f>'[1]Հատված 6'!I412</f>
        <v>181000</v>
      </c>
    </row>
    <row r="161" spans="1:9" ht="14.25" customHeight="1" x14ac:dyDescent="0.3">
      <c r="A161" s="53">
        <v>2824</v>
      </c>
      <c r="B161" s="3" t="s">
        <v>362</v>
      </c>
      <c r="C161" s="3">
        <v>2</v>
      </c>
      <c r="D161" s="3">
        <v>4</v>
      </c>
      <c r="E161" s="27" t="s">
        <v>375</v>
      </c>
      <c r="F161" s="32"/>
      <c r="G161" s="20">
        <f t="shared" si="2"/>
        <v>122500</v>
      </c>
      <c r="H161" s="20">
        <f>'[1]Հատված 6'!H418</f>
        <v>122500</v>
      </c>
      <c r="I161" s="20">
        <f>'[1]Հատված 6'!I418</f>
        <v>0</v>
      </c>
    </row>
    <row r="162" spans="1:9" ht="14.25" customHeight="1" x14ac:dyDescent="0.3">
      <c r="A162" s="53">
        <v>2825</v>
      </c>
      <c r="B162" s="3" t="s">
        <v>362</v>
      </c>
      <c r="C162" s="3">
        <v>2</v>
      </c>
      <c r="D162" s="3">
        <v>5</v>
      </c>
      <c r="E162" s="27" t="s">
        <v>376</v>
      </c>
      <c r="F162" s="32"/>
      <c r="G162" s="20">
        <f t="shared" si="2"/>
        <v>0</v>
      </c>
      <c r="H162" s="20">
        <v>0</v>
      </c>
      <c r="I162" s="20">
        <v>0</v>
      </c>
    </row>
    <row r="163" spans="1:9" ht="14.25" customHeight="1" x14ac:dyDescent="0.3">
      <c r="A163" s="53">
        <v>2826</v>
      </c>
      <c r="B163" s="3" t="s">
        <v>362</v>
      </c>
      <c r="C163" s="3">
        <v>2</v>
      </c>
      <c r="D163" s="3">
        <v>6</v>
      </c>
      <c r="E163" s="27" t="s">
        <v>377</v>
      </c>
      <c r="F163" s="32"/>
      <c r="G163" s="20">
        <f t="shared" si="2"/>
        <v>0</v>
      </c>
      <c r="H163" s="20">
        <v>0</v>
      </c>
      <c r="I163" s="20">
        <v>0</v>
      </c>
    </row>
    <row r="164" spans="1:9" ht="27" x14ac:dyDescent="0.3">
      <c r="A164" s="53">
        <v>2827</v>
      </c>
      <c r="B164" s="3" t="s">
        <v>362</v>
      </c>
      <c r="C164" s="3">
        <v>2</v>
      </c>
      <c r="D164" s="3">
        <v>7</v>
      </c>
      <c r="E164" s="27" t="s">
        <v>378</v>
      </c>
      <c r="F164" s="32"/>
      <c r="G164" s="20">
        <f t="shared" si="2"/>
        <v>0</v>
      </c>
      <c r="H164" s="20">
        <v>0</v>
      </c>
      <c r="I164" s="20">
        <v>0</v>
      </c>
    </row>
    <row r="165" spans="1:9" ht="36" customHeight="1" x14ac:dyDescent="0.3">
      <c r="A165" s="53">
        <v>2830</v>
      </c>
      <c r="B165" s="2" t="s">
        <v>362</v>
      </c>
      <c r="C165" s="2">
        <v>3</v>
      </c>
      <c r="D165" s="2">
        <v>0</v>
      </c>
      <c r="E165" s="24" t="s">
        <v>379</v>
      </c>
      <c r="F165" s="34" t="s">
        <v>380</v>
      </c>
      <c r="G165" s="20">
        <f t="shared" si="2"/>
        <v>0</v>
      </c>
      <c r="H165" s="20">
        <f>SUM(H166:H168)</f>
        <v>0</v>
      </c>
      <c r="I165" s="20">
        <f>SUM(I166:I168)</f>
        <v>0</v>
      </c>
    </row>
    <row r="166" spans="1:9" x14ac:dyDescent="0.3">
      <c r="A166" s="53">
        <v>2831</v>
      </c>
      <c r="B166" s="3" t="s">
        <v>362</v>
      </c>
      <c r="C166" s="3">
        <v>3</v>
      </c>
      <c r="D166" s="3">
        <v>1</v>
      </c>
      <c r="E166" s="27" t="s">
        <v>381</v>
      </c>
      <c r="F166" s="34"/>
      <c r="G166" s="20">
        <f t="shared" si="2"/>
        <v>0</v>
      </c>
      <c r="H166" s="20">
        <v>0</v>
      </c>
      <c r="I166" s="20">
        <v>0</v>
      </c>
    </row>
    <row r="167" spans="1:9" x14ac:dyDescent="0.3">
      <c r="A167" s="53">
        <v>2832</v>
      </c>
      <c r="B167" s="3" t="s">
        <v>362</v>
      </c>
      <c r="C167" s="3">
        <v>3</v>
      </c>
      <c r="D167" s="3">
        <v>2</v>
      </c>
      <c r="E167" s="27" t="s">
        <v>382</v>
      </c>
      <c r="F167" s="34"/>
      <c r="G167" s="20">
        <f t="shared" si="2"/>
        <v>0</v>
      </c>
      <c r="H167" s="20">
        <v>0</v>
      </c>
      <c r="I167" s="20">
        <v>0</v>
      </c>
    </row>
    <row r="168" spans="1:9" ht="14.25" customHeight="1" x14ac:dyDescent="0.3">
      <c r="A168" s="53">
        <v>2833</v>
      </c>
      <c r="B168" s="3" t="s">
        <v>362</v>
      </c>
      <c r="C168" s="3">
        <v>3</v>
      </c>
      <c r="D168" s="3">
        <v>3</v>
      </c>
      <c r="E168" s="27" t="s">
        <v>383</v>
      </c>
      <c r="F168" s="32" t="s">
        <v>384</v>
      </c>
      <c r="G168" s="20">
        <f t="shared" si="2"/>
        <v>0</v>
      </c>
      <c r="H168" s="20">
        <v>0</v>
      </c>
      <c r="I168" s="20">
        <v>0</v>
      </c>
    </row>
    <row r="169" spans="1:9" ht="26.25" customHeight="1" x14ac:dyDescent="0.3">
      <c r="A169" s="53">
        <v>2840</v>
      </c>
      <c r="B169" s="2" t="s">
        <v>362</v>
      </c>
      <c r="C169" s="2">
        <v>4</v>
      </c>
      <c r="D169" s="2">
        <v>0</v>
      </c>
      <c r="E169" s="24" t="s">
        <v>385</v>
      </c>
      <c r="F169" s="34" t="s">
        <v>386</v>
      </c>
      <c r="G169" s="20">
        <f t="shared" si="2"/>
        <v>2700</v>
      </c>
      <c r="H169" s="20">
        <f>SUM(H170:H172)</f>
        <v>2700</v>
      </c>
      <c r="I169" s="20">
        <f>SUM(I170:I172)</f>
        <v>0</v>
      </c>
    </row>
    <row r="170" spans="1:9" x14ac:dyDescent="0.3">
      <c r="A170" s="53">
        <v>2841</v>
      </c>
      <c r="B170" s="3" t="s">
        <v>362</v>
      </c>
      <c r="C170" s="3">
        <v>4</v>
      </c>
      <c r="D170" s="3">
        <v>1</v>
      </c>
      <c r="E170" s="27" t="s">
        <v>387</v>
      </c>
      <c r="F170" s="34"/>
      <c r="G170" s="20">
        <f t="shared" si="2"/>
        <v>0</v>
      </c>
      <c r="H170" s="20">
        <v>0</v>
      </c>
      <c r="I170" s="20">
        <v>0</v>
      </c>
    </row>
    <row r="171" spans="1:9" ht="26.25" customHeight="1" x14ac:dyDescent="0.3">
      <c r="A171" s="53">
        <v>2842</v>
      </c>
      <c r="B171" s="3" t="s">
        <v>362</v>
      </c>
      <c r="C171" s="3">
        <v>4</v>
      </c>
      <c r="D171" s="3">
        <v>2</v>
      </c>
      <c r="E171" s="27" t="s">
        <v>388</v>
      </c>
      <c r="F171" s="34"/>
      <c r="G171" s="20">
        <f t="shared" si="2"/>
        <v>2700</v>
      </c>
      <c r="H171" s="20">
        <f>'[1]Հատված 6'!H451</f>
        <v>2700</v>
      </c>
      <c r="I171" s="20">
        <v>0</v>
      </c>
    </row>
    <row r="172" spans="1:9" ht="16.5" customHeight="1" x14ac:dyDescent="0.3">
      <c r="A172" s="53">
        <v>2843</v>
      </c>
      <c r="B172" s="3" t="s">
        <v>362</v>
      </c>
      <c r="C172" s="3">
        <v>4</v>
      </c>
      <c r="D172" s="3">
        <v>3</v>
      </c>
      <c r="E172" s="27" t="s">
        <v>389</v>
      </c>
      <c r="F172" s="32" t="s">
        <v>390</v>
      </c>
      <c r="G172" s="20">
        <f t="shared" si="2"/>
        <v>0</v>
      </c>
      <c r="H172" s="20">
        <v>0</v>
      </c>
      <c r="I172" s="20">
        <v>0</v>
      </c>
    </row>
    <row r="173" spans="1:9" ht="36.75" customHeight="1" x14ac:dyDescent="0.3">
      <c r="A173" s="53">
        <v>2850</v>
      </c>
      <c r="B173" s="2" t="s">
        <v>362</v>
      </c>
      <c r="C173" s="2">
        <v>5</v>
      </c>
      <c r="D173" s="2">
        <v>0</v>
      </c>
      <c r="E173" s="38" t="s">
        <v>391</v>
      </c>
      <c r="F173" s="34" t="s">
        <v>392</v>
      </c>
      <c r="G173" s="20">
        <f t="shared" si="2"/>
        <v>0</v>
      </c>
      <c r="H173" s="20">
        <f>SUM(H174)</f>
        <v>0</v>
      </c>
      <c r="I173" s="20">
        <f>SUM(I174)</f>
        <v>0</v>
      </c>
    </row>
    <row r="174" spans="1:9" ht="26.25" customHeight="1" x14ac:dyDescent="0.3">
      <c r="A174" s="53">
        <v>2851</v>
      </c>
      <c r="B174" s="2" t="s">
        <v>362</v>
      </c>
      <c r="C174" s="2">
        <v>5</v>
      </c>
      <c r="D174" s="2">
        <v>1</v>
      </c>
      <c r="E174" s="39" t="s">
        <v>393</v>
      </c>
      <c r="F174" s="32" t="s">
        <v>394</v>
      </c>
      <c r="G174" s="20">
        <f t="shared" si="2"/>
        <v>0</v>
      </c>
      <c r="H174" s="20">
        <v>0</v>
      </c>
      <c r="I174" s="20">
        <v>0</v>
      </c>
    </row>
    <row r="175" spans="1:9" ht="26.25" customHeight="1" x14ac:dyDescent="0.3">
      <c r="A175" s="53">
        <v>2860</v>
      </c>
      <c r="B175" s="2" t="s">
        <v>362</v>
      </c>
      <c r="C175" s="2">
        <v>6</v>
      </c>
      <c r="D175" s="2">
        <v>0</v>
      </c>
      <c r="E175" s="38" t="s">
        <v>395</v>
      </c>
      <c r="F175" s="34" t="s">
        <v>396</v>
      </c>
      <c r="G175" s="20">
        <f t="shared" si="2"/>
        <v>0</v>
      </c>
      <c r="H175" s="20">
        <f>SUM(H176)</f>
        <v>0</v>
      </c>
      <c r="I175" s="20">
        <f>SUM(I176)</f>
        <v>0</v>
      </c>
    </row>
    <row r="176" spans="1:9" ht="18.75" customHeight="1" x14ac:dyDescent="0.3">
      <c r="A176" s="53">
        <v>2861</v>
      </c>
      <c r="B176" s="3" t="s">
        <v>362</v>
      </c>
      <c r="C176" s="3">
        <v>6</v>
      </c>
      <c r="D176" s="3">
        <v>1</v>
      </c>
      <c r="E176" s="39" t="s">
        <v>397</v>
      </c>
      <c r="F176" s="32" t="s">
        <v>398</v>
      </c>
      <c r="G176" s="20">
        <f t="shared" si="2"/>
        <v>0</v>
      </c>
      <c r="H176" s="20">
        <f>'[1]Հատված 6'!H462</f>
        <v>0</v>
      </c>
      <c r="I176" s="20">
        <f>'[1]Հատված 6'!I462</f>
        <v>0</v>
      </c>
    </row>
    <row r="177" spans="1:9" s="23" customFormat="1" ht="15" customHeight="1" x14ac:dyDescent="0.25">
      <c r="A177" s="53">
        <v>2900</v>
      </c>
      <c r="B177" s="2" t="s">
        <v>399</v>
      </c>
      <c r="C177" s="2">
        <v>0</v>
      </c>
      <c r="D177" s="2">
        <v>0</v>
      </c>
      <c r="E177" s="37" t="s">
        <v>400</v>
      </c>
      <c r="F177" s="33" t="s">
        <v>401</v>
      </c>
      <c r="G177" s="20">
        <f t="shared" si="2"/>
        <v>245722.9</v>
      </c>
      <c r="H177" s="20">
        <f>SUM(H178+H181+H184+H187+H190+H193+H195+H197)</f>
        <v>228776.4</v>
      </c>
      <c r="I177" s="20">
        <f>SUM(I178+I181+I184+I187+I190+I193+I195+I197)</f>
        <v>16946.5</v>
      </c>
    </row>
    <row r="178" spans="1:9" ht="24.75" customHeight="1" x14ac:dyDescent="0.3">
      <c r="A178" s="53">
        <v>2910</v>
      </c>
      <c r="B178" s="2" t="s">
        <v>399</v>
      </c>
      <c r="C178" s="2">
        <v>1</v>
      </c>
      <c r="D178" s="2">
        <v>0</v>
      </c>
      <c r="E178" s="24" t="s">
        <v>402</v>
      </c>
      <c r="F178" s="25" t="s">
        <v>403</v>
      </c>
      <c r="G178" s="20">
        <f t="shared" si="2"/>
        <v>194380.4</v>
      </c>
      <c r="H178" s="20">
        <f>SUM(H179:H180)</f>
        <v>182680.4</v>
      </c>
      <c r="I178" s="20">
        <f>SUM(I179:I180)</f>
        <v>11700</v>
      </c>
    </row>
    <row r="179" spans="1:9" ht="18.75" customHeight="1" x14ac:dyDescent="0.3">
      <c r="A179" s="53">
        <v>2911</v>
      </c>
      <c r="B179" s="3" t="s">
        <v>399</v>
      </c>
      <c r="C179" s="3">
        <v>1</v>
      </c>
      <c r="D179" s="3">
        <v>1</v>
      </c>
      <c r="E179" s="27" t="s">
        <v>404</v>
      </c>
      <c r="F179" s="32" t="s">
        <v>405</v>
      </c>
      <c r="G179" s="20">
        <f t="shared" si="2"/>
        <v>194380.4</v>
      </c>
      <c r="H179" s="20">
        <f>'[1]Հատված 6'!H467</f>
        <v>182680.4</v>
      </c>
      <c r="I179" s="20">
        <f>'[1]Հատված 6'!I467</f>
        <v>11700</v>
      </c>
    </row>
    <row r="180" spans="1:9" ht="18.75" customHeight="1" x14ac:dyDescent="0.3">
      <c r="A180" s="53">
        <v>2912</v>
      </c>
      <c r="B180" s="3" t="s">
        <v>399</v>
      </c>
      <c r="C180" s="3">
        <v>1</v>
      </c>
      <c r="D180" s="3">
        <v>2</v>
      </c>
      <c r="E180" s="27" t="s">
        <v>406</v>
      </c>
      <c r="F180" s="32" t="s">
        <v>407</v>
      </c>
      <c r="G180" s="20">
        <f t="shared" si="2"/>
        <v>0</v>
      </c>
      <c r="H180" s="20">
        <v>0</v>
      </c>
      <c r="I180" s="20">
        <v>0</v>
      </c>
    </row>
    <row r="181" spans="1:9" ht="15" customHeight="1" x14ac:dyDescent="0.3">
      <c r="A181" s="53">
        <v>2920</v>
      </c>
      <c r="B181" s="2" t="s">
        <v>399</v>
      </c>
      <c r="C181" s="2">
        <v>2</v>
      </c>
      <c r="D181" s="2">
        <v>0</v>
      </c>
      <c r="E181" s="24" t="s">
        <v>408</v>
      </c>
      <c r="F181" s="25" t="s">
        <v>409</v>
      </c>
      <c r="G181" s="20">
        <f t="shared" si="2"/>
        <v>4507.5</v>
      </c>
      <c r="H181" s="20">
        <f>SUM(H182:H183)</f>
        <v>1761</v>
      </c>
      <c r="I181" s="20">
        <f>SUM(I182:I183)</f>
        <v>2746.5</v>
      </c>
    </row>
    <row r="182" spans="1:9" ht="18.75" customHeight="1" x14ac:dyDescent="0.3">
      <c r="A182" s="53">
        <v>2921</v>
      </c>
      <c r="B182" s="3" t="s">
        <v>399</v>
      </c>
      <c r="C182" s="3">
        <v>2</v>
      </c>
      <c r="D182" s="3">
        <v>1</v>
      </c>
      <c r="E182" s="27" t="s">
        <v>410</v>
      </c>
      <c r="F182" s="32" t="s">
        <v>411</v>
      </c>
      <c r="G182" s="20">
        <f t="shared" si="2"/>
        <v>0</v>
      </c>
      <c r="H182" s="20">
        <v>0</v>
      </c>
      <c r="I182" s="20">
        <v>0</v>
      </c>
    </row>
    <row r="183" spans="1:9" ht="18.75" customHeight="1" x14ac:dyDescent="0.3">
      <c r="A183" s="53">
        <v>2922</v>
      </c>
      <c r="B183" s="3" t="s">
        <v>399</v>
      </c>
      <c r="C183" s="3">
        <v>2</v>
      </c>
      <c r="D183" s="3">
        <v>2</v>
      </c>
      <c r="E183" s="27" t="s">
        <v>412</v>
      </c>
      <c r="F183" s="32" t="s">
        <v>413</v>
      </c>
      <c r="G183" s="20">
        <f t="shared" si="2"/>
        <v>4507.5</v>
      </c>
      <c r="H183" s="20">
        <f>'[1]Հատված 6'!H482</f>
        <v>1761</v>
      </c>
      <c r="I183" s="20">
        <f>'[1]Հատված 6'!I482</f>
        <v>2746.5</v>
      </c>
    </row>
    <row r="184" spans="1:9" ht="39" customHeight="1" x14ac:dyDescent="0.3">
      <c r="A184" s="53">
        <v>2930</v>
      </c>
      <c r="B184" s="2" t="s">
        <v>399</v>
      </c>
      <c r="C184" s="2">
        <v>3</v>
      </c>
      <c r="D184" s="2">
        <v>0</v>
      </c>
      <c r="E184" s="24" t="s">
        <v>414</v>
      </c>
      <c r="F184" s="25" t="s">
        <v>415</v>
      </c>
      <c r="G184" s="20">
        <f t="shared" si="2"/>
        <v>0</v>
      </c>
      <c r="H184" s="20">
        <f>SUM(H185:H186)</f>
        <v>0</v>
      </c>
      <c r="I184" s="20">
        <f>SUM(I185:I186)</f>
        <v>0</v>
      </c>
    </row>
    <row r="185" spans="1:9" ht="27" customHeight="1" x14ac:dyDescent="0.3">
      <c r="A185" s="53">
        <v>2931</v>
      </c>
      <c r="B185" s="3" t="s">
        <v>399</v>
      </c>
      <c r="C185" s="3">
        <v>3</v>
      </c>
      <c r="D185" s="3">
        <v>1</v>
      </c>
      <c r="E185" s="27" t="s">
        <v>416</v>
      </c>
      <c r="F185" s="32" t="s">
        <v>417</v>
      </c>
      <c r="G185" s="20">
        <f t="shared" si="2"/>
        <v>0</v>
      </c>
      <c r="H185" s="20">
        <v>0</v>
      </c>
      <c r="I185" s="20">
        <v>0</v>
      </c>
    </row>
    <row r="186" spans="1:9" x14ac:dyDescent="0.3">
      <c r="A186" s="53">
        <v>2932</v>
      </c>
      <c r="B186" s="3" t="s">
        <v>399</v>
      </c>
      <c r="C186" s="3">
        <v>3</v>
      </c>
      <c r="D186" s="3">
        <v>2</v>
      </c>
      <c r="E186" s="27" t="s">
        <v>418</v>
      </c>
      <c r="F186" s="32"/>
      <c r="G186" s="20">
        <f t="shared" si="2"/>
        <v>0</v>
      </c>
      <c r="H186" s="20">
        <v>0</v>
      </c>
      <c r="I186" s="20">
        <v>0</v>
      </c>
    </row>
    <row r="187" spans="1:9" ht="16.5" customHeight="1" x14ac:dyDescent="0.3">
      <c r="A187" s="53">
        <v>2940</v>
      </c>
      <c r="B187" s="2" t="s">
        <v>399</v>
      </c>
      <c r="C187" s="2">
        <v>4</v>
      </c>
      <c r="D187" s="2">
        <v>0</v>
      </c>
      <c r="E187" s="24" t="s">
        <v>419</v>
      </c>
      <c r="F187" s="25" t="s">
        <v>420</v>
      </c>
      <c r="G187" s="20">
        <f t="shared" si="2"/>
        <v>0</v>
      </c>
      <c r="H187" s="20">
        <f>SUM(H188:H189)</f>
        <v>0</v>
      </c>
      <c r="I187" s="20">
        <f>SUM(I188:I189)</f>
        <v>0</v>
      </c>
    </row>
    <row r="188" spans="1:9" ht="16.5" customHeight="1" x14ac:dyDescent="0.3">
      <c r="A188" s="53">
        <v>2941</v>
      </c>
      <c r="B188" s="3" t="s">
        <v>399</v>
      </c>
      <c r="C188" s="3">
        <v>4</v>
      </c>
      <c r="D188" s="3">
        <v>1</v>
      </c>
      <c r="E188" s="27" t="s">
        <v>421</v>
      </c>
      <c r="F188" s="32" t="s">
        <v>422</v>
      </c>
      <c r="G188" s="20">
        <f t="shared" si="2"/>
        <v>0</v>
      </c>
      <c r="H188" s="20">
        <f>'[1]Հատված 6'!H496</f>
        <v>0</v>
      </c>
      <c r="I188" s="20">
        <v>0</v>
      </c>
    </row>
    <row r="189" spans="1:9" ht="16.5" customHeight="1" x14ac:dyDescent="0.3">
      <c r="A189" s="53">
        <v>2942</v>
      </c>
      <c r="B189" s="3" t="s">
        <v>399</v>
      </c>
      <c r="C189" s="3">
        <v>4</v>
      </c>
      <c r="D189" s="3">
        <v>2</v>
      </c>
      <c r="E189" s="27" t="s">
        <v>423</v>
      </c>
      <c r="F189" s="32" t="s">
        <v>424</v>
      </c>
      <c r="G189" s="20">
        <f t="shared" si="2"/>
        <v>0</v>
      </c>
      <c r="H189" s="20">
        <v>0</v>
      </c>
      <c r="I189" s="20">
        <v>0</v>
      </c>
    </row>
    <row r="190" spans="1:9" ht="27.75" customHeight="1" x14ac:dyDescent="0.3">
      <c r="A190" s="53">
        <v>2950</v>
      </c>
      <c r="B190" s="2" t="s">
        <v>399</v>
      </c>
      <c r="C190" s="2">
        <v>5</v>
      </c>
      <c r="D190" s="2">
        <v>0</v>
      </c>
      <c r="E190" s="24" t="s">
        <v>425</v>
      </c>
      <c r="F190" s="25" t="s">
        <v>426</v>
      </c>
      <c r="G190" s="20">
        <f t="shared" si="2"/>
        <v>46835</v>
      </c>
      <c r="H190" s="20">
        <f>SUM(H191:H192)</f>
        <v>44335</v>
      </c>
      <c r="I190" s="20">
        <f>SUM(I191:I192)</f>
        <v>2500</v>
      </c>
    </row>
    <row r="191" spans="1:9" x14ac:dyDescent="0.3">
      <c r="A191" s="53">
        <v>2951</v>
      </c>
      <c r="B191" s="3" t="s">
        <v>399</v>
      </c>
      <c r="C191" s="3">
        <v>5</v>
      </c>
      <c r="D191" s="3">
        <v>1</v>
      </c>
      <c r="E191" s="27" t="s">
        <v>427</v>
      </c>
      <c r="F191" s="25"/>
      <c r="G191" s="20">
        <f t="shared" si="2"/>
        <v>46835</v>
      </c>
      <c r="H191" s="20">
        <f>'[1]Հատված 6'!H503</f>
        <v>44335</v>
      </c>
      <c r="I191" s="20">
        <f>'[1]Հատված 6'!I503</f>
        <v>2500</v>
      </c>
    </row>
    <row r="192" spans="1:9" ht="18" customHeight="1" x14ac:dyDescent="0.3">
      <c r="A192" s="53">
        <v>2952</v>
      </c>
      <c r="B192" s="3" t="s">
        <v>399</v>
      </c>
      <c r="C192" s="3">
        <v>5</v>
      </c>
      <c r="D192" s="3">
        <v>2</v>
      </c>
      <c r="E192" s="27" t="s">
        <v>428</v>
      </c>
      <c r="F192" s="32" t="s">
        <v>429</v>
      </c>
      <c r="G192" s="20">
        <f t="shared" si="2"/>
        <v>0</v>
      </c>
      <c r="H192" s="20">
        <v>0</v>
      </c>
      <c r="I192" s="20">
        <v>0</v>
      </c>
    </row>
    <row r="193" spans="1:9" ht="26.25" customHeight="1" x14ac:dyDescent="0.3">
      <c r="A193" s="53">
        <v>2960</v>
      </c>
      <c r="B193" s="2" t="s">
        <v>399</v>
      </c>
      <c r="C193" s="2">
        <v>6</v>
      </c>
      <c r="D193" s="2">
        <v>0</v>
      </c>
      <c r="E193" s="24" t="s">
        <v>430</v>
      </c>
      <c r="F193" s="25" t="s">
        <v>431</v>
      </c>
      <c r="G193" s="20">
        <f t="shared" si="2"/>
        <v>0</v>
      </c>
      <c r="H193" s="20">
        <f>SUM(H194)</f>
        <v>0</v>
      </c>
      <c r="I193" s="20">
        <f>SUM(I194)</f>
        <v>0</v>
      </c>
    </row>
    <row r="194" spans="1:9" ht="24.75" customHeight="1" x14ac:dyDescent="0.3">
      <c r="A194" s="53">
        <v>2961</v>
      </c>
      <c r="B194" s="3" t="s">
        <v>399</v>
      </c>
      <c r="C194" s="3">
        <v>6</v>
      </c>
      <c r="D194" s="3">
        <v>1</v>
      </c>
      <c r="E194" s="27" t="s">
        <v>432</v>
      </c>
      <c r="F194" s="32" t="s">
        <v>433</v>
      </c>
      <c r="G194" s="20">
        <f t="shared" si="2"/>
        <v>0</v>
      </c>
      <c r="H194" s="20">
        <v>0</v>
      </c>
      <c r="I194" s="20">
        <v>0</v>
      </c>
    </row>
    <row r="195" spans="1:9" ht="26.25" customHeight="1" x14ac:dyDescent="0.3">
      <c r="A195" s="53">
        <v>2970</v>
      </c>
      <c r="B195" s="2" t="s">
        <v>399</v>
      </c>
      <c r="C195" s="2">
        <v>7</v>
      </c>
      <c r="D195" s="2">
        <v>0</v>
      </c>
      <c r="E195" s="24" t="s">
        <v>434</v>
      </c>
      <c r="F195" s="25" t="s">
        <v>435</v>
      </c>
      <c r="G195" s="20">
        <f t="shared" si="2"/>
        <v>0</v>
      </c>
      <c r="H195" s="20">
        <f>SUM(H196)</f>
        <v>0</v>
      </c>
      <c r="I195" s="20">
        <f>SUM(I196)</f>
        <v>0</v>
      </c>
    </row>
    <row r="196" spans="1:9" ht="26.25" customHeight="1" x14ac:dyDescent="0.3">
      <c r="A196" s="53">
        <v>2971</v>
      </c>
      <c r="B196" s="3" t="s">
        <v>399</v>
      </c>
      <c r="C196" s="3">
        <v>7</v>
      </c>
      <c r="D196" s="3">
        <v>1</v>
      </c>
      <c r="E196" s="27" t="s">
        <v>436</v>
      </c>
      <c r="F196" s="32" t="s">
        <v>435</v>
      </c>
      <c r="G196" s="20">
        <f t="shared" si="2"/>
        <v>0</v>
      </c>
      <c r="H196" s="20">
        <v>0</v>
      </c>
      <c r="I196" s="20">
        <v>0</v>
      </c>
    </row>
    <row r="197" spans="1:9" ht="17.25" customHeight="1" x14ac:dyDescent="0.3">
      <c r="A197" s="53">
        <v>2980</v>
      </c>
      <c r="B197" s="2" t="s">
        <v>399</v>
      </c>
      <c r="C197" s="2">
        <v>8</v>
      </c>
      <c r="D197" s="2">
        <v>0</v>
      </c>
      <c r="E197" s="24" t="s">
        <v>437</v>
      </c>
      <c r="F197" s="25" t="s">
        <v>438</v>
      </c>
      <c r="G197" s="20">
        <f t="shared" si="2"/>
        <v>0</v>
      </c>
      <c r="H197" s="20">
        <f>SUM(H198)</f>
        <v>0</v>
      </c>
      <c r="I197" s="20">
        <f>SUM(I198)</f>
        <v>0</v>
      </c>
    </row>
    <row r="198" spans="1:9" ht="20.25" customHeight="1" x14ac:dyDescent="0.3">
      <c r="A198" s="53">
        <v>2981</v>
      </c>
      <c r="B198" s="3" t="s">
        <v>399</v>
      </c>
      <c r="C198" s="3">
        <v>8</v>
      </c>
      <c r="D198" s="3">
        <v>1</v>
      </c>
      <c r="E198" s="27" t="s">
        <v>439</v>
      </c>
      <c r="F198" s="32" t="s">
        <v>440</v>
      </c>
      <c r="G198" s="20">
        <f t="shared" si="2"/>
        <v>0</v>
      </c>
      <c r="H198" s="20">
        <v>0</v>
      </c>
      <c r="I198" s="20">
        <v>0</v>
      </c>
    </row>
    <row r="199" spans="1:9" s="23" customFormat="1" ht="15" customHeight="1" x14ac:dyDescent="0.25">
      <c r="A199" s="53">
        <v>3000</v>
      </c>
      <c r="B199" s="2" t="s">
        <v>441</v>
      </c>
      <c r="C199" s="2">
        <v>0</v>
      </c>
      <c r="D199" s="2">
        <v>0</v>
      </c>
      <c r="E199" s="37" t="s">
        <v>442</v>
      </c>
      <c r="F199" s="33" t="s">
        <v>443</v>
      </c>
      <c r="G199" s="20">
        <f t="shared" si="2"/>
        <v>11700</v>
      </c>
      <c r="H199" s="20">
        <f>SUM(H200+H203+H205+H207+H209+H211+H213+H215+H217)</f>
        <v>11700</v>
      </c>
      <c r="I199" s="20">
        <f>SUM(I200+I203+I205+I207+I209+I211+I213+I215+I217)</f>
        <v>0</v>
      </c>
    </row>
    <row r="200" spans="1:9" ht="24.75" customHeight="1" x14ac:dyDescent="0.3">
      <c r="A200" s="53">
        <v>3010</v>
      </c>
      <c r="B200" s="2" t="s">
        <v>441</v>
      </c>
      <c r="C200" s="2">
        <v>1</v>
      </c>
      <c r="D200" s="2">
        <v>0</v>
      </c>
      <c r="E200" s="24" t="s">
        <v>444</v>
      </c>
      <c r="F200" s="25" t="s">
        <v>445</v>
      </c>
      <c r="G200" s="20">
        <f t="shared" ref="G200:G222" si="3">SUM(H200:I200)</f>
        <v>0</v>
      </c>
      <c r="H200" s="20">
        <f>SUM(H201:H202)</f>
        <v>0</v>
      </c>
      <c r="I200" s="20">
        <f>SUM(I201:I202)</f>
        <v>0</v>
      </c>
    </row>
    <row r="201" spans="1:9" ht="15.75" customHeight="1" x14ac:dyDescent="0.3">
      <c r="A201" s="53">
        <v>3011</v>
      </c>
      <c r="B201" s="3" t="s">
        <v>441</v>
      </c>
      <c r="C201" s="3">
        <v>1</v>
      </c>
      <c r="D201" s="3">
        <v>1</v>
      </c>
      <c r="E201" s="27" t="s">
        <v>446</v>
      </c>
      <c r="F201" s="32" t="s">
        <v>447</v>
      </c>
      <c r="G201" s="20">
        <f t="shared" si="3"/>
        <v>0</v>
      </c>
      <c r="H201" s="20">
        <v>0</v>
      </c>
      <c r="I201" s="20">
        <v>0</v>
      </c>
    </row>
    <row r="202" spans="1:9" ht="15.75" customHeight="1" x14ac:dyDescent="0.3">
      <c r="A202" s="53">
        <v>3012</v>
      </c>
      <c r="B202" s="3" t="s">
        <v>441</v>
      </c>
      <c r="C202" s="3">
        <v>1</v>
      </c>
      <c r="D202" s="3">
        <v>2</v>
      </c>
      <c r="E202" s="27" t="s">
        <v>448</v>
      </c>
      <c r="F202" s="32" t="s">
        <v>449</v>
      </c>
      <c r="G202" s="20">
        <f t="shared" si="3"/>
        <v>0</v>
      </c>
      <c r="H202" s="20">
        <v>0</v>
      </c>
      <c r="I202" s="20">
        <v>0</v>
      </c>
    </row>
    <row r="203" spans="1:9" ht="15.75" customHeight="1" x14ac:dyDescent="0.3">
      <c r="A203" s="53">
        <v>3020</v>
      </c>
      <c r="B203" s="2" t="s">
        <v>441</v>
      </c>
      <c r="C203" s="2">
        <v>2</v>
      </c>
      <c r="D203" s="2">
        <v>0</v>
      </c>
      <c r="E203" s="24" t="s">
        <v>450</v>
      </c>
      <c r="F203" s="25" t="s">
        <v>451</v>
      </c>
      <c r="G203" s="20">
        <f t="shared" si="3"/>
        <v>0</v>
      </c>
      <c r="H203" s="20">
        <v>0</v>
      </c>
      <c r="I203" s="20">
        <f>SUM(I204)</f>
        <v>0</v>
      </c>
    </row>
    <row r="204" spans="1:9" ht="15.75" customHeight="1" x14ac:dyDescent="0.3">
      <c r="A204" s="53">
        <v>3021</v>
      </c>
      <c r="B204" s="3" t="s">
        <v>441</v>
      </c>
      <c r="C204" s="3">
        <v>2</v>
      </c>
      <c r="D204" s="3">
        <v>1</v>
      </c>
      <c r="E204" s="27" t="s">
        <v>452</v>
      </c>
      <c r="F204" s="32" t="s">
        <v>453</v>
      </c>
      <c r="G204" s="20">
        <f t="shared" si="3"/>
        <v>0</v>
      </c>
      <c r="H204" s="20">
        <v>0</v>
      </c>
      <c r="I204" s="20">
        <v>0</v>
      </c>
    </row>
    <row r="205" spans="1:9" ht="15.75" customHeight="1" x14ac:dyDescent="0.3">
      <c r="A205" s="53">
        <v>3030</v>
      </c>
      <c r="B205" s="2" t="s">
        <v>441</v>
      </c>
      <c r="C205" s="2">
        <v>3</v>
      </c>
      <c r="D205" s="2">
        <v>0</v>
      </c>
      <c r="E205" s="24" t="s">
        <v>454</v>
      </c>
      <c r="F205" s="25" t="s">
        <v>455</v>
      </c>
      <c r="G205" s="20">
        <f t="shared" si="3"/>
        <v>0</v>
      </c>
      <c r="H205" s="20">
        <f t="shared" ref="H205:I207" si="4">SUM(H206)</f>
        <v>0</v>
      </c>
      <c r="I205" s="20">
        <f t="shared" si="4"/>
        <v>0</v>
      </c>
    </row>
    <row r="206" spans="1:9" s="26" customFormat="1" ht="15.75" customHeight="1" x14ac:dyDescent="0.3">
      <c r="A206" s="53">
        <v>3031</v>
      </c>
      <c r="B206" s="3" t="s">
        <v>441</v>
      </c>
      <c r="C206" s="3">
        <v>3</v>
      </c>
      <c r="D206" s="3" t="s">
        <v>84</v>
      </c>
      <c r="E206" s="27" t="s">
        <v>456</v>
      </c>
      <c r="F206" s="25"/>
      <c r="G206" s="20">
        <f t="shared" si="3"/>
        <v>0</v>
      </c>
      <c r="H206" s="20">
        <f t="shared" si="4"/>
        <v>0</v>
      </c>
      <c r="I206" s="20">
        <f t="shared" si="4"/>
        <v>0</v>
      </c>
    </row>
    <row r="207" spans="1:9" ht="15.75" customHeight="1" x14ac:dyDescent="0.3">
      <c r="A207" s="53">
        <v>3040</v>
      </c>
      <c r="B207" s="2" t="s">
        <v>441</v>
      </c>
      <c r="C207" s="2">
        <v>4</v>
      </c>
      <c r="D207" s="2">
        <v>0</v>
      </c>
      <c r="E207" s="24" t="s">
        <v>457</v>
      </c>
      <c r="F207" s="25" t="s">
        <v>458</v>
      </c>
      <c r="G207" s="20">
        <f t="shared" si="3"/>
        <v>0</v>
      </c>
      <c r="H207" s="20">
        <f t="shared" si="4"/>
        <v>0</v>
      </c>
      <c r="I207" s="20">
        <f t="shared" si="4"/>
        <v>0</v>
      </c>
    </row>
    <row r="208" spans="1:9" ht="15.75" customHeight="1" x14ac:dyDescent="0.3">
      <c r="A208" s="53">
        <v>3041</v>
      </c>
      <c r="B208" s="3" t="s">
        <v>441</v>
      </c>
      <c r="C208" s="3">
        <v>4</v>
      </c>
      <c r="D208" s="3">
        <v>1</v>
      </c>
      <c r="E208" s="27" t="s">
        <v>459</v>
      </c>
      <c r="F208" s="32" t="s">
        <v>460</v>
      </c>
      <c r="G208" s="20">
        <f t="shared" si="3"/>
        <v>0</v>
      </c>
      <c r="H208" s="20">
        <v>0</v>
      </c>
      <c r="I208" s="20">
        <v>0</v>
      </c>
    </row>
    <row r="209" spans="1:9" ht="15.75" customHeight="1" x14ac:dyDescent="0.3">
      <c r="A209" s="53">
        <v>3050</v>
      </c>
      <c r="B209" s="2" t="s">
        <v>441</v>
      </c>
      <c r="C209" s="2">
        <v>5</v>
      </c>
      <c r="D209" s="2">
        <v>0</v>
      </c>
      <c r="E209" s="24" t="s">
        <v>461</v>
      </c>
      <c r="F209" s="25" t="s">
        <v>462</v>
      </c>
      <c r="G209" s="20">
        <f t="shared" si="3"/>
        <v>0</v>
      </c>
      <c r="H209" s="20">
        <f>SUM(H210)</f>
        <v>0</v>
      </c>
      <c r="I209" s="20">
        <f>SUM(I210)</f>
        <v>0</v>
      </c>
    </row>
    <row r="210" spans="1:9" ht="15.75" customHeight="1" x14ac:dyDescent="0.3">
      <c r="A210" s="53">
        <v>3051</v>
      </c>
      <c r="B210" s="3" t="s">
        <v>441</v>
      </c>
      <c r="C210" s="3">
        <v>5</v>
      </c>
      <c r="D210" s="3">
        <v>1</v>
      </c>
      <c r="E210" s="27" t="s">
        <v>463</v>
      </c>
      <c r="F210" s="32" t="s">
        <v>462</v>
      </c>
      <c r="G210" s="20">
        <f t="shared" si="3"/>
        <v>0</v>
      </c>
      <c r="H210" s="20">
        <v>0</v>
      </c>
      <c r="I210" s="20">
        <v>0</v>
      </c>
    </row>
    <row r="211" spans="1:9" ht="15.75" customHeight="1" x14ac:dyDescent="0.3">
      <c r="A211" s="53">
        <v>3060</v>
      </c>
      <c r="B211" s="2" t="s">
        <v>441</v>
      </c>
      <c r="C211" s="2">
        <v>6</v>
      </c>
      <c r="D211" s="2">
        <v>0</v>
      </c>
      <c r="E211" s="24" t="s">
        <v>464</v>
      </c>
      <c r="F211" s="25" t="s">
        <v>465</v>
      </c>
      <c r="G211" s="20">
        <f t="shared" si="3"/>
        <v>0</v>
      </c>
      <c r="H211" s="20">
        <f>SUM(H212)</f>
        <v>0</v>
      </c>
      <c r="I211" s="20">
        <f>SUM(I212)</f>
        <v>0</v>
      </c>
    </row>
    <row r="212" spans="1:9" ht="15.75" customHeight="1" x14ac:dyDescent="0.3">
      <c r="A212" s="53">
        <v>3061</v>
      </c>
      <c r="B212" s="3" t="s">
        <v>441</v>
      </c>
      <c r="C212" s="3">
        <v>6</v>
      </c>
      <c r="D212" s="3">
        <v>1</v>
      </c>
      <c r="E212" s="27" t="s">
        <v>466</v>
      </c>
      <c r="F212" s="32" t="s">
        <v>465</v>
      </c>
      <c r="G212" s="20">
        <f t="shared" si="3"/>
        <v>0</v>
      </c>
      <c r="H212" s="20">
        <v>0</v>
      </c>
      <c r="I212" s="20">
        <v>0</v>
      </c>
    </row>
    <row r="213" spans="1:9" ht="26.25" customHeight="1" x14ac:dyDescent="0.3">
      <c r="A213" s="53">
        <v>3070</v>
      </c>
      <c r="B213" s="2" t="s">
        <v>441</v>
      </c>
      <c r="C213" s="2">
        <v>7</v>
      </c>
      <c r="D213" s="2">
        <v>0</v>
      </c>
      <c r="E213" s="24" t="s">
        <v>467</v>
      </c>
      <c r="F213" s="25" t="s">
        <v>468</v>
      </c>
      <c r="G213" s="20">
        <f t="shared" si="3"/>
        <v>11700</v>
      </c>
      <c r="H213" s="20">
        <f>SUM(H214)</f>
        <v>11700</v>
      </c>
      <c r="I213" s="20">
        <f>SUM(I214)</f>
        <v>0</v>
      </c>
    </row>
    <row r="214" spans="1:9" ht="24.75" customHeight="1" x14ac:dyDescent="0.3">
      <c r="A214" s="53">
        <v>3071</v>
      </c>
      <c r="B214" s="3" t="s">
        <v>441</v>
      </c>
      <c r="C214" s="3">
        <v>7</v>
      </c>
      <c r="D214" s="3">
        <v>1</v>
      </c>
      <c r="E214" s="27" t="s">
        <v>469</v>
      </c>
      <c r="F214" s="32" t="s">
        <v>470</v>
      </c>
      <c r="G214" s="20">
        <f t="shared" si="3"/>
        <v>11700</v>
      </c>
      <c r="H214" s="20">
        <f>'[1]Հատված 6'!H552</f>
        <v>11700</v>
      </c>
      <c r="I214" s="20">
        <v>0</v>
      </c>
    </row>
    <row r="215" spans="1:9" ht="37.5" customHeight="1" x14ac:dyDescent="0.3">
      <c r="A215" s="53">
        <v>3080</v>
      </c>
      <c r="B215" s="2" t="s">
        <v>441</v>
      </c>
      <c r="C215" s="2">
        <v>8</v>
      </c>
      <c r="D215" s="2">
        <v>0</v>
      </c>
      <c r="E215" s="24" t="s">
        <v>471</v>
      </c>
      <c r="F215" s="25" t="s">
        <v>472</v>
      </c>
      <c r="G215" s="20">
        <f t="shared" si="3"/>
        <v>0</v>
      </c>
      <c r="H215" s="20">
        <f>SUM(H216)</f>
        <v>0</v>
      </c>
      <c r="I215" s="20">
        <f>SUM(I216)</f>
        <v>0</v>
      </c>
    </row>
    <row r="216" spans="1:9" ht="26.25" customHeight="1" x14ac:dyDescent="0.3">
      <c r="A216" s="53">
        <v>3081</v>
      </c>
      <c r="B216" s="3" t="s">
        <v>441</v>
      </c>
      <c r="C216" s="3">
        <v>8</v>
      </c>
      <c r="D216" s="3">
        <v>1</v>
      </c>
      <c r="E216" s="27" t="s">
        <v>473</v>
      </c>
      <c r="F216" s="32" t="s">
        <v>474</v>
      </c>
      <c r="G216" s="20">
        <f t="shared" si="3"/>
        <v>0</v>
      </c>
      <c r="H216" s="20">
        <v>0</v>
      </c>
      <c r="I216" s="20">
        <v>0</v>
      </c>
    </row>
    <row r="217" spans="1:9" ht="27.75" hidden="1" customHeight="1" x14ac:dyDescent="0.3">
      <c r="A217" s="53">
        <v>3090</v>
      </c>
      <c r="B217" s="2" t="s">
        <v>441</v>
      </c>
      <c r="C217" s="2">
        <v>9</v>
      </c>
      <c r="D217" s="2">
        <v>0</v>
      </c>
      <c r="E217" s="24" t="s">
        <v>475</v>
      </c>
      <c r="F217" s="25" t="s">
        <v>476</v>
      </c>
      <c r="G217" s="20">
        <f t="shared" si="3"/>
        <v>0</v>
      </c>
      <c r="H217" s="20">
        <f>SUM(H218:H219)</f>
        <v>0</v>
      </c>
      <c r="I217" s="20">
        <f>SUM(I218:I219)</f>
        <v>0</v>
      </c>
    </row>
    <row r="218" spans="1:9" ht="26.25" hidden="1" customHeight="1" x14ac:dyDescent="0.3">
      <c r="A218" s="53">
        <v>3091</v>
      </c>
      <c r="B218" s="3" t="s">
        <v>441</v>
      </c>
      <c r="C218" s="3">
        <v>9</v>
      </c>
      <c r="D218" s="3">
        <v>1</v>
      </c>
      <c r="E218" s="27" t="s">
        <v>477</v>
      </c>
      <c r="F218" s="32" t="s">
        <v>478</v>
      </c>
      <c r="G218" s="20">
        <f t="shared" si="3"/>
        <v>0</v>
      </c>
      <c r="H218" s="20"/>
      <c r="I218" s="20"/>
    </row>
    <row r="219" spans="1:9" ht="36" hidden="1" customHeight="1" x14ac:dyDescent="0.3">
      <c r="A219" s="53">
        <v>3092</v>
      </c>
      <c r="B219" s="3" t="s">
        <v>441</v>
      </c>
      <c r="C219" s="3">
        <v>9</v>
      </c>
      <c r="D219" s="3">
        <v>2</v>
      </c>
      <c r="E219" s="27" t="s">
        <v>479</v>
      </c>
      <c r="F219" s="32"/>
      <c r="G219" s="20">
        <f t="shared" si="3"/>
        <v>0</v>
      </c>
      <c r="H219" s="20"/>
      <c r="I219" s="20"/>
    </row>
    <row r="220" spans="1:9" s="23" customFormat="1" ht="27" customHeight="1" x14ac:dyDescent="0.25">
      <c r="A220" s="53">
        <v>3100</v>
      </c>
      <c r="B220" s="2" t="s">
        <v>480</v>
      </c>
      <c r="C220" s="2">
        <v>0</v>
      </c>
      <c r="D220" s="2">
        <v>0</v>
      </c>
      <c r="E220" s="54" t="s">
        <v>475</v>
      </c>
      <c r="F220" s="40"/>
      <c r="G220" s="20">
        <f t="shared" si="3"/>
        <v>87255.3</v>
      </c>
      <c r="H220" s="20">
        <f>SUM(H221)</f>
        <v>87255.3</v>
      </c>
      <c r="I220" s="20">
        <f>SUM(I221)</f>
        <v>0</v>
      </c>
    </row>
    <row r="221" spans="1:9" ht="27" x14ac:dyDescent="0.3">
      <c r="A221" s="53">
        <v>3110</v>
      </c>
      <c r="B221" s="4" t="s">
        <v>480</v>
      </c>
      <c r="C221" s="4">
        <v>1</v>
      </c>
      <c r="D221" s="4">
        <v>0</v>
      </c>
      <c r="E221" s="38" t="s">
        <v>477</v>
      </c>
      <c r="F221" s="32"/>
      <c r="G221" s="20">
        <f t="shared" si="3"/>
        <v>87255.3</v>
      </c>
      <c r="H221" s="20">
        <f>H222</f>
        <v>87255.3</v>
      </c>
      <c r="I221" s="20">
        <f>I222</f>
        <v>0</v>
      </c>
    </row>
    <row r="222" spans="1:9" x14ac:dyDescent="0.3">
      <c r="A222" s="53">
        <v>3112</v>
      </c>
      <c r="B222" s="4" t="s">
        <v>480</v>
      </c>
      <c r="C222" s="4">
        <v>1</v>
      </c>
      <c r="D222" s="4">
        <v>2</v>
      </c>
      <c r="E222" s="39" t="s">
        <v>479</v>
      </c>
      <c r="F222" s="32"/>
      <c r="G222" s="20">
        <f t="shared" si="3"/>
        <v>87255.3</v>
      </c>
      <c r="H222" s="20">
        <f>'[1]Հատված 6'!H567</f>
        <v>87255.3</v>
      </c>
      <c r="I222" s="20">
        <v>0</v>
      </c>
    </row>
    <row r="223" spans="1:9" x14ac:dyDescent="0.3">
      <c r="B223" s="41"/>
      <c r="C223" s="42"/>
      <c r="D223" s="43"/>
    </row>
    <row r="224" spans="1:9" ht="5.25" customHeight="1" x14ac:dyDescent="0.3">
      <c r="B224" s="45"/>
      <c r="C224" s="42"/>
      <c r="D224" s="43"/>
    </row>
    <row r="225" spans="2:5" x14ac:dyDescent="0.3">
      <c r="B225" s="45"/>
      <c r="C225" s="42"/>
      <c r="D225" s="43"/>
      <c r="E225" s="7"/>
    </row>
    <row r="226" spans="2:5" x14ac:dyDescent="0.3">
      <c r="B226" s="45"/>
      <c r="C226" s="46"/>
      <c r="D226" s="47"/>
    </row>
  </sheetData>
  <mergeCells count="12">
    <mergeCell ref="E5:E6"/>
    <mergeCell ref="F5:F6"/>
    <mergeCell ref="G5:G6"/>
    <mergeCell ref="H5:I5"/>
    <mergeCell ref="A1:I1"/>
    <mergeCell ref="G2:I2"/>
    <mergeCell ref="A3:I3"/>
    <mergeCell ref="H4:I4"/>
    <mergeCell ref="A5:A6"/>
    <mergeCell ref="B5:B6"/>
    <mergeCell ref="C5:C6"/>
    <mergeCell ref="D5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2"/>
  <sheetViews>
    <sheetView tabSelected="1" workbookViewId="0">
      <selection activeCell="I7" sqref="I7"/>
    </sheetView>
  </sheetViews>
  <sheetFormatPr defaultRowHeight="12.75" x14ac:dyDescent="0.25"/>
  <cols>
    <col min="1" max="1" width="6.5703125" style="70" customWidth="1"/>
    <col min="2" max="2" width="6.42578125" style="76" customWidth="1"/>
    <col min="3" max="3" width="6.28515625" style="152" customWidth="1"/>
    <col min="4" max="4" width="5.7109375" style="78" customWidth="1"/>
    <col min="5" max="5" width="46.7109375" style="79" customWidth="1"/>
    <col min="6" max="6" width="47.5703125" style="80" hidden="1" customWidth="1"/>
    <col min="7" max="7" width="11.5703125" style="70" customWidth="1"/>
    <col min="8" max="8" width="10.140625" style="70" customWidth="1"/>
    <col min="9" max="9" width="9.5703125" style="70" bestFit="1" customWidth="1"/>
    <col min="10" max="10" width="14.28515625" style="70" customWidth="1"/>
    <col min="11" max="256" width="9.140625" style="70"/>
    <col min="257" max="257" width="6.5703125" style="70" customWidth="1"/>
    <col min="258" max="258" width="6.42578125" style="70" customWidth="1"/>
    <col min="259" max="259" width="6.28515625" style="70" customWidth="1"/>
    <col min="260" max="260" width="5.7109375" style="70" customWidth="1"/>
    <col min="261" max="261" width="46.7109375" style="70" customWidth="1"/>
    <col min="262" max="262" width="0" style="70" hidden="1" customWidth="1"/>
    <col min="263" max="263" width="11.5703125" style="70" customWidth="1"/>
    <col min="264" max="264" width="10.140625" style="70" customWidth="1"/>
    <col min="265" max="265" width="9.5703125" style="70" bestFit="1" customWidth="1"/>
    <col min="266" max="266" width="14.28515625" style="70" customWidth="1"/>
    <col min="267" max="512" width="9.140625" style="70"/>
    <col min="513" max="513" width="6.5703125" style="70" customWidth="1"/>
    <col min="514" max="514" width="6.42578125" style="70" customWidth="1"/>
    <col min="515" max="515" width="6.28515625" style="70" customWidth="1"/>
    <col min="516" max="516" width="5.7109375" style="70" customWidth="1"/>
    <col min="517" max="517" width="46.7109375" style="70" customWidth="1"/>
    <col min="518" max="518" width="0" style="70" hidden="1" customWidth="1"/>
    <col min="519" max="519" width="11.5703125" style="70" customWidth="1"/>
    <col min="520" max="520" width="10.140625" style="70" customWidth="1"/>
    <col min="521" max="521" width="9.5703125" style="70" bestFit="1" customWidth="1"/>
    <col min="522" max="522" width="14.28515625" style="70" customWidth="1"/>
    <col min="523" max="768" width="9.140625" style="70"/>
    <col min="769" max="769" width="6.5703125" style="70" customWidth="1"/>
    <col min="770" max="770" width="6.42578125" style="70" customWidth="1"/>
    <col min="771" max="771" width="6.28515625" style="70" customWidth="1"/>
    <col min="772" max="772" width="5.7109375" style="70" customWidth="1"/>
    <col min="773" max="773" width="46.7109375" style="70" customWidth="1"/>
    <col min="774" max="774" width="0" style="70" hidden="1" customWidth="1"/>
    <col min="775" max="775" width="11.5703125" style="70" customWidth="1"/>
    <col min="776" max="776" width="10.140625" style="70" customWidth="1"/>
    <col min="777" max="777" width="9.5703125" style="70" bestFit="1" customWidth="1"/>
    <col min="778" max="778" width="14.28515625" style="70" customWidth="1"/>
    <col min="779" max="1024" width="9.140625" style="70"/>
    <col min="1025" max="1025" width="6.5703125" style="70" customWidth="1"/>
    <col min="1026" max="1026" width="6.42578125" style="70" customWidth="1"/>
    <col min="1027" max="1027" width="6.28515625" style="70" customWidth="1"/>
    <col min="1028" max="1028" width="5.7109375" style="70" customWidth="1"/>
    <col min="1029" max="1029" width="46.7109375" style="70" customWidth="1"/>
    <col min="1030" max="1030" width="0" style="70" hidden="1" customWidth="1"/>
    <col min="1031" max="1031" width="11.5703125" style="70" customWidth="1"/>
    <col min="1032" max="1032" width="10.140625" style="70" customWidth="1"/>
    <col min="1033" max="1033" width="9.5703125" style="70" bestFit="1" customWidth="1"/>
    <col min="1034" max="1034" width="14.28515625" style="70" customWidth="1"/>
    <col min="1035" max="1280" width="9.140625" style="70"/>
    <col min="1281" max="1281" width="6.5703125" style="70" customWidth="1"/>
    <col min="1282" max="1282" width="6.42578125" style="70" customWidth="1"/>
    <col min="1283" max="1283" width="6.28515625" style="70" customWidth="1"/>
    <col min="1284" max="1284" width="5.7109375" style="70" customWidth="1"/>
    <col min="1285" max="1285" width="46.7109375" style="70" customWidth="1"/>
    <col min="1286" max="1286" width="0" style="70" hidden="1" customWidth="1"/>
    <col min="1287" max="1287" width="11.5703125" style="70" customWidth="1"/>
    <col min="1288" max="1288" width="10.140625" style="70" customWidth="1"/>
    <col min="1289" max="1289" width="9.5703125" style="70" bestFit="1" customWidth="1"/>
    <col min="1290" max="1290" width="14.28515625" style="70" customWidth="1"/>
    <col min="1291" max="1536" width="9.140625" style="70"/>
    <col min="1537" max="1537" width="6.5703125" style="70" customWidth="1"/>
    <col min="1538" max="1538" width="6.42578125" style="70" customWidth="1"/>
    <col min="1539" max="1539" width="6.28515625" style="70" customWidth="1"/>
    <col min="1540" max="1540" width="5.7109375" style="70" customWidth="1"/>
    <col min="1541" max="1541" width="46.7109375" style="70" customWidth="1"/>
    <col min="1542" max="1542" width="0" style="70" hidden="1" customWidth="1"/>
    <col min="1543" max="1543" width="11.5703125" style="70" customWidth="1"/>
    <col min="1544" max="1544" width="10.140625" style="70" customWidth="1"/>
    <col min="1545" max="1545" width="9.5703125" style="70" bestFit="1" customWidth="1"/>
    <col min="1546" max="1546" width="14.28515625" style="70" customWidth="1"/>
    <col min="1547" max="1792" width="9.140625" style="70"/>
    <col min="1793" max="1793" width="6.5703125" style="70" customWidth="1"/>
    <col min="1794" max="1794" width="6.42578125" style="70" customWidth="1"/>
    <col min="1795" max="1795" width="6.28515625" style="70" customWidth="1"/>
    <col min="1796" max="1796" width="5.7109375" style="70" customWidth="1"/>
    <col min="1797" max="1797" width="46.7109375" style="70" customWidth="1"/>
    <col min="1798" max="1798" width="0" style="70" hidden="1" customWidth="1"/>
    <col min="1799" max="1799" width="11.5703125" style="70" customWidth="1"/>
    <col min="1800" max="1800" width="10.140625" style="70" customWidth="1"/>
    <col min="1801" max="1801" width="9.5703125" style="70" bestFit="1" customWidth="1"/>
    <col min="1802" max="1802" width="14.28515625" style="70" customWidth="1"/>
    <col min="1803" max="2048" width="9.140625" style="70"/>
    <col min="2049" max="2049" width="6.5703125" style="70" customWidth="1"/>
    <col min="2050" max="2050" width="6.42578125" style="70" customWidth="1"/>
    <col min="2051" max="2051" width="6.28515625" style="70" customWidth="1"/>
    <col min="2052" max="2052" width="5.7109375" style="70" customWidth="1"/>
    <col min="2053" max="2053" width="46.7109375" style="70" customWidth="1"/>
    <col min="2054" max="2054" width="0" style="70" hidden="1" customWidth="1"/>
    <col min="2055" max="2055" width="11.5703125" style="70" customWidth="1"/>
    <col min="2056" max="2056" width="10.140625" style="70" customWidth="1"/>
    <col min="2057" max="2057" width="9.5703125" style="70" bestFit="1" customWidth="1"/>
    <col min="2058" max="2058" width="14.28515625" style="70" customWidth="1"/>
    <col min="2059" max="2304" width="9.140625" style="70"/>
    <col min="2305" max="2305" width="6.5703125" style="70" customWidth="1"/>
    <col min="2306" max="2306" width="6.42578125" style="70" customWidth="1"/>
    <col min="2307" max="2307" width="6.28515625" style="70" customWidth="1"/>
    <col min="2308" max="2308" width="5.7109375" style="70" customWidth="1"/>
    <col min="2309" max="2309" width="46.7109375" style="70" customWidth="1"/>
    <col min="2310" max="2310" width="0" style="70" hidden="1" customWidth="1"/>
    <col min="2311" max="2311" width="11.5703125" style="70" customWidth="1"/>
    <col min="2312" max="2312" width="10.140625" style="70" customWidth="1"/>
    <col min="2313" max="2313" width="9.5703125" style="70" bestFit="1" customWidth="1"/>
    <col min="2314" max="2314" width="14.28515625" style="70" customWidth="1"/>
    <col min="2315" max="2560" width="9.140625" style="70"/>
    <col min="2561" max="2561" width="6.5703125" style="70" customWidth="1"/>
    <col min="2562" max="2562" width="6.42578125" style="70" customWidth="1"/>
    <col min="2563" max="2563" width="6.28515625" style="70" customWidth="1"/>
    <col min="2564" max="2564" width="5.7109375" style="70" customWidth="1"/>
    <col min="2565" max="2565" width="46.7109375" style="70" customWidth="1"/>
    <col min="2566" max="2566" width="0" style="70" hidden="1" customWidth="1"/>
    <col min="2567" max="2567" width="11.5703125" style="70" customWidth="1"/>
    <col min="2568" max="2568" width="10.140625" style="70" customWidth="1"/>
    <col min="2569" max="2569" width="9.5703125" style="70" bestFit="1" customWidth="1"/>
    <col min="2570" max="2570" width="14.28515625" style="70" customWidth="1"/>
    <col min="2571" max="2816" width="9.140625" style="70"/>
    <col min="2817" max="2817" width="6.5703125" style="70" customWidth="1"/>
    <col min="2818" max="2818" width="6.42578125" style="70" customWidth="1"/>
    <col min="2819" max="2819" width="6.28515625" style="70" customWidth="1"/>
    <col min="2820" max="2820" width="5.7109375" style="70" customWidth="1"/>
    <col min="2821" max="2821" width="46.7109375" style="70" customWidth="1"/>
    <col min="2822" max="2822" width="0" style="70" hidden="1" customWidth="1"/>
    <col min="2823" max="2823" width="11.5703125" style="70" customWidth="1"/>
    <col min="2824" max="2824" width="10.140625" style="70" customWidth="1"/>
    <col min="2825" max="2825" width="9.5703125" style="70" bestFit="1" customWidth="1"/>
    <col min="2826" max="2826" width="14.28515625" style="70" customWidth="1"/>
    <col min="2827" max="3072" width="9.140625" style="70"/>
    <col min="3073" max="3073" width="6.5703125" style="70" customWidth="1"/>
    <col min="3074" max="3074" width="6.42578125" style="70" customWidth="1"/>
    <col min="3075" max="3075" width="6.28515625" style="70" customWidth="1"/>
    <col min="3076" max="3076" width="5.7109375" style="70" customWidth="1"/>
    <col min="3077" max="3077" width="46.7109375" style="70" customWidth="1"/>
    <col min="3078" max="3078" width="0" style="70" hidden="1" customWidth="1"/>
    <col min="3079" max="3079" width="11.5703125" style="70" customWidth="1"/>
    <col min="3080" max="3080" width="10.140625" style="70" customWidth="1"/>
    <col min="3081" max="3081" width="9.5703125" style="70" bestFit="1" customWidth="1"/>
    <col min="3082" max="3082" width="14.28515625" style="70" customWidth="1"/>
    <col min="3083" max="3328" width="9.140625" style="70"/>
    <col min="3329" max="3329" width="6.5703125" style="70" customWidth="1"/>
    <col min="3330" max="3330" width="6.42578125" style="70" customWidth="1"/>
    <col min="3331" max="3331" width="6.28515625" style="70" customWidth="1"/>
    <col min="3332" max="3332" width="5.7109375" style="70" customWidth="1"/>
    <col min="3333" max="3333" width="46.7109375" style="70" customWidth="1"/>
    <col min="3334" max="3334" width="0" style="70" hidden="1" customWidth="1"/>
    <col min="3335" max="3335" width="11.5703125" style="70" customWidth="1"/>
    <col min="3336" max="3336" width="10.140625" style="70" customWidth="1"/>
    <col min="3337" max="3337" width="9.5703125" style="70" bestFit="1" customWidth="1"/>
    <col min="3338" max="3338" width="14.28515625" style="70" customWidth="1"/>
    <col min="3339" max="3584" width="9.140625" style="70"/>
    <col min="3585" max="3585" width="6.5703125" style="70" customWidth="1"/>
    <col min="3586" max="3586" width="6.42578125" style="70" customWidth="1"/>
    <col min="3587" max="3587" width="6.28515625" style="70" customWidth="1"/>
    <col min="3588" max="3588" width="5.7109375" style="70" customWidth="1"/>
    <col min="3589" max="3589" width="46.7109375" style="70" customWidth="1"/>
    <col min="3590" max="3590" width="0" style="70" hidden="1" customWidth="1"/>
    <col min="3591" max="3591" width="11.5703125" style="70" customWidth="1"/>
    <col min="3592" max="3592" width="10.140625" style="70" customWidth="1"/>
    <col min="3593" max="3593" width="9.5703125" style="70" bestFit="1" customWidth="1"/>
    <col min="3594" max="3594" width="14.28515625" style="70" customWidth="1"/>
    <col min="3595" max="3840" width="9.140625" style="70"/>
    <col min="3841" max="3841" width="6.5703125" style="70" customWidth="1"/>
    <col min="3842" max="3842" width="6.42578125" style="70" customWidth="1"/>
    <col min="3843" max="3843" width="6.28515625" style="70" customWidth="1"/>
    <col min="3844" max="3844" width="5.7109375" style="70" customWidth="1"/>
    <col min="3845" max="3845" width="46.7109375" style="70" customWidth="1"/>
    <col min="3846" max="3846" width="0" style="70" hidden="1" customWidth="1"/>
    <col min="3847" max="3847" width="11.5703125" style="70" customWidth="1"/>
    <col min="3848" max="3848" width="10.140625" style="70" customWidth="1"/>
    <col min="3849" max="3849" width="9.5703125" style="70" bestFit="1" customWidth="1"/>
    <col min="3850" max="3850" width="14.28515625" style="70" customWidth="1"/>
    <col min="3851" max="4096" width="9.140625" style="70"/>
    <col min="4097" max="4097" width="6.5703125" style="70" customWidth="1"/>
    <col min="4098" max="4098" width="6.42578125" style="70" customWidth="1"/>
    <col min="4099" max="4099" width="6.28515625" style="70" customWidth="1"/>
    <col min="4100" max="4100" width="5.7109375" style="70" customWidth="1"/>
    <col min="4101" max="4101" width="46.7109375" style="70" customWidth="1"/>
    <col min="4102" max="4102" width="0" style="70" hidden="1" customWidth="1"/>
    <col min="4103" max="4103" width="11.5703125" style="70" customWidth="1"/>
    <col min="4104" max="4104" width="10.140625" style="70" customWidth="1"/>
    <col min="4105" max="4105" width="9.5703125" style="70" bestFit="1" customWidth="1"/>
    <col min="4106" max="4106" width="14.28515625" style="70" customWidth="1"/>
    <col min="4107" max="4352" width="9.140625" style="70"/>
    <col min="4353" max="4353" width="6.5703125" style="70" customWidth="1"/>
    <col min="4354" max="4354" width="6.42578125" style="70" customWidth="1"/>
    <col min="4355" max="4355" width="6.28515625" style="70" customWidth="1"/>
    <col min="4356" max="4356" width="5.7109375" style="70" customWidth="1"/>
    <col min="4357" max="4357" width="46.7109375" style="70" customWidth="1"/>
    <col min="4358" max="4358" width="0" style="70" hidden="1" customWidth="1"/>
    <col min="4359" max="4359" width="11.5703125" style="70" customWidth="1"/>
    <col min="4360" max="4360" width="10.140625" style="70" customWidth="1"/>
    <col min="4361" max="4361" width="9.5703125" style="70" bestFit="1" customWidth="1"/>
    <col min="4362" max="4362" width="14.28515625" style="70" customWidth="1"/>
    <col min="4363" max="4608" width="9.140625" style="70"/>
    <col min="4609" max="4609" width="6.5703125" style="70" customWidth="1"/>
    <col min="4610" max="4610" width="6.42578125" style="70" customWidth="1"/>
    <col min="4611" max="4611" width="6.28515625" style="70" customWidth="1"/>
    <col min="4612" max="4612" width="5.7109375" style="70" customWidth="1"/>
    <col min="4613" max="4613" width="46.7109375" style="70" customWidth="1"/>
    <col min="4614" max="4614" width="0" style="70" hidden="1" customWidth="1"/>
    <col min="4615" max="4615" width="11.5703125" style="70" customWidth="1"/>
    <col min="4616" max="4616" width="10.140625" style="70" customWidth="1"/>
    <col min="4617" max="4617" width="9.5703125" style="70" bestFit="1" customWidth="1"/>
    <col min="4618" max="4618" width="14.28515625" style="70" customWidth="1"/>
    <col min="4619" max="4864" width="9.140625" style="70"/>
    <col min="4865" max="4865" width="6.5703125" style="70" customWidth="1"/>
    <col min="4866" max="4866" width="6.42578125" style="70" customWidth="1"/>
    <col min="4867" max="4867" width="6.28515625" style="70" customWidth="1"/>
    <col min="4868" max="4868" width="5.7109375" style="70" customWidth="1"/>
    <col min="4869" max="4869" width="46.7109375" style="70" customWidth="1"/>
    <col min="4870" max="4870" width="0" style="70" hidden="1" customWidth="1"/>
    <col min="4871" max="4871" width="11.5703125" style="70" customWidth="1"/>
    <col min="4872" max="4872" width="10.140625" style="70" customWidth="1"/>
    <col min="4873" max="4873" width="9.5703125" style="70" bestFit="1" customWidth="1"/>
    <col min="4874" max="4874" width="14.28515625" style="70" customWidth="1"/>
    <col min="4875" max="5120" width="9.140625" style="70"/>
    <col min="5121" max="5121" width="6.5703125" style="70" customWidth="1"/>
    <col min="5122" max="5122" width="6.42578125" style="70" customWidth="1"/>
    <col min="5123" max="5123" width="6.28515625" style="70" customWidth="1"/>
    <col min="5124" max="5124" width="5.7109375" style="70" customWidth="1"/>
    <col min="5125" max="5125" width="46.7109375" style="70" customWidth="1"/>
    <col min="5126" max="5126" width="0" style="70" hidden="1" customWidth="1"/>
    <col min="5127" max="5127" width="11.5703125" style="70" customWidth="1"/>
    <col min="5128" max="5128" width="10.140625" style="70" customWidth="1"/>
    <col min="5129" max="5129" width="9.5703125" style="70" bestFit="1" customWidth="1"/>
    <col min="5130" max="5130" width="14.28515625" style="70" customWidth="1"/>
    <col min="5131" max="5376" width="9.140625" style="70"/>
    <col min="5377" max="5377" width="6.5703125" style="70" customWidth="1"/>
    <col min="5378" max="5378" width="6.42578125" style="70" customWidth="1"/>
    <col min="5379" max="5379" width="6.28515625" style="70" customWidth="1"/>
    <col min="5380" max="5380" width="5.7109375" style="70" customWidth="1"/>
    <col min="5381" max="5381" width="46.7109375" style="70" customWidth="1"/>
    <col min="5382" max="5382" width="0" style="70" hidden="1" customWidth="1"/>
    <col min="5383" max="5383" width="11.5703125" style="70" customWidth="1"/>
    <col min="5384" max="5384" width="10.140625" style="70" customWidth="1"/>
    <col min="5385" max="5385" width="9.5703125" style="70" bestFit="1" customWidth="1"/>
    <col min="5386" max="5386" width="14.28515625" style="70" customWidth="1"/>
    <col min="5387" max="5632" width="9.140625" style="70"/>
    <col min="5633" max="5633" width="6.5703125" style="70" customWidth="1"/>
    <col min="5634" max="5634" width="6.42578125" style="70" customWidth="1"/>
    <col min="5635" max="5635" width="6.28515625" style="70" customWidth="1"/>
    <col min="5636" max="5636" width="5.7109375" style="70" customWidth="1"/>
    <col min="5637" max="5637" width="46.7109375" style="70" customWidth="1"/>
    <col min="5638" max="5638" width="0" style="70" hidden="1" customWidth="1"/>
    <col min="5639" max="5639" width="11.5703125" style="70" customWidth="1"/>
    <col min="5640" max="5640" width="10.140625" style="70" customWidth="1"/>
    <col min="5641" max="5641" width="9.5703125" style="70" bestFit="1" customWidth="1"/>
    <col min="5642" max="5642" width="14.28515625" style="70" customWidth="1"/>
    <col min="5643" max="5888" width="9.140625" style="70"/>
    <col min="5889" max="5889" width="6.5703125" style="70" customWidth="1"/>
    <col min="5890" max="5890" width="6.42578125" style="70" customWidth="1"/>
    <col min="5891" max="5891" width="6.28515625" style="70" customWidth="1"/>
    <col min="5892" max="5892" width="5.7109375" style="70" customWidth="1"/>
    <col min="5893" max="5893" width="46.7109375" style="70" customWidth="1"/>
    <col min="5894" max="5894" width="0" style="70" hidden="1" customWidth="1"/>
    <col min="5895" max="5895" width="11.5703125" style="70" customWidth="1"/>
    <col min="5896" max="5896" width="10.140625" style="70" customWidth="1"/>
    <col min="5897" max="5897" width="9.5703125" style="70" bestFit="1" customWidth="1"/>
    <col min="5898" max="5898" width="14.28515625" style="70" customWidth="1"/>
    <col min="5899" max="6144" width="9.140625" style="70"/>
    <col min="6145" max="6145" width="6.5703125" style="70" customWidth="1"/>
    <col min="6146" max="6146" width="6.42578125" style="70" customWidth="1"/>
    <col min="6147" max="6147" width="6.28515625" style="70" customWidth="1"/>
    <col min="6148" max="6148" width="5.7109375" style="70" customWidth="1"/>
    <col min="6149" max="6149" width="46.7109375" style="70" customWidth="1"/>
    <col min="6150" max="6150" width="0" style="70" hidden="1" customWidth="1"/>
    <col min="6151" max="6151" width="11.5703125" style="70" customWidth="1"/>
    <col min="6152" max="6152" width="10.140625" style="70" customWidth="1"/>
    <col min="6153" max="6153" width="9.5703125" style="70" bestFit="1" customWidth="1"/>
    <col min="6154" max="6154" width="14.28515625" style="70" customWidth="1"/>
    <col min="6155" max="6400" width="9.140625" style="70"/>
    <col min="6401" max="6401" width="6.5703125" style="70" customWidth="1"/>
    <col min="6402" max="6402" width="6.42578125" style="70" customWidth="1"/>
    <col min="6403" max="6403" width="6.28515625" style="70" customWidth="1"/>
    <col min="6404" max="6404" width="5.7109375" style="70" customWidth="1"/>
    <col min="6405" max="6405" width="46.7109375" style="70" customWidth="1"/>
    <col min="6406" max="6406" width="0" style="70" hidden="1" customWidth="1"/>
    <col min="6407" max="6407" width="11.5703125" style="70" customWidth="1"/>
    <col min="6408" max="6408" width="10.140625" style="70" customWidth="1"/>
    <col min="6409" max="6409" width="9.5703125" style="70" bestFit="1" customWidth="1"/>
    <col min="6410" max="6410" width="14.28515625" style="70" customWidth="1"/>
    <col min="6411" max="6656" width="9.140625" style="70"/>
    <col min="6657" max="6657" width="6.5703125" style="70" customWidth="1"/>
    <col min="6658" max="6658" width="6.42578125" style="70" customWidth="1"/>
    <col min="6659" max="6659" width="6.28515625" style="70" customWidth="1"/>
    <col min="6660" max="6660" width="5.7109375" style="70" customWidth="1"/>
    <col min="6661" max="6661" width="46.7109375" style="70" customWidth="1"/>
    <col min="6662" max="6662" width="0" style="70" hidden="1" customWidth="1"/>
    <col min="6663" max="6663" width="11.5703125" style="70" customWidth="1"/>
    <col min="6664" max="6664" width="10.140625" style="70" customWidth="1"/>
    <col min="6665" max="6665" width="9.5703125" style="70" bestFit="1" customWidth="1"/>
    <col min="6666" max="6666" width="14.28515625" style="70" customWidth="1"/>
    <col min="6667" max="6912" width="9.140625" style="70"/>
    <col min="6913" max="6913" width="6.5703125" style="70" customWidth="1"/>
    <col min="6914" max="6914" width="6.42578125" style="70" customWidth="1"/>
    <col min="6915" max="6915" width="6.28515625" style="70" customWidth="1"/>
    <col min="6916" max="6916" width="5.7109375" style="70" customWidth="1"/>
    <col min="6917" max="6917" width="46.7109375" style="70" customWidth="1"/>
    <col min="6918" max="6918" width="0" style="70" hidden="1" customWidth="1"/>
    <col min="6919" max="6919" width="11.5703125" style="70" customWidth="1"/>
    <col min="6920" max="6920" width="10.140625" style="70" customWidth="1"/>
    <col min="6921" max="6921" width="9.5703125" style="70" bestFit="1" customWidth="1"/>
    <col min="6922" max="6922" width="14.28515625" style="70" customWidth="1"/>
    <col min="6923" max="7168" width="9.140625" style="70"/>
    <col min="7169" max="7169" width="6.5703125" style="70" customWidth="1"/>
    <col min="7170" max="7170" width="6.42578125" style="70" customWidth="1"/>
    <col min="7171" max="7171" width="6.28515625" style="70" customWidth="1"/>
    <col min="7172" max="7172" width="5.7109375" style="70" customWidth="1"/>
    <col min="7173" max="7173" width="46.7109375" style="70" customWidth="1"/>
    <col min="7174" max="7174" width="0" style="70" hidden="1" customWidth="1"/>
    <col min="7175" max="7175" width="11.5703125" style="70" customWidth="1"/>
    <col min="7176" max="7176" width="10.140625" style="70" customWidth="1"/>
    <col min="7177" max="7177" width="9.5703125" style="70" bestFit="1" customWidth="1"/>
    <col min="7178" max="7178" width="14.28515625" style="70" customWidth="1"/>
    <col min="7179" max="7424" width="9.140625" style="70"/>
    <col min="7425" max="7425" width="6.5703125" style="70" customWidth="1"/>
    <col min="7426" max="7426" width="6.42578125" style="70" customWidth="1"/>
    <col min="7427" max="7427" width="6.28515625" style="70" customWidth="1"/>
    <col min="7428" max="7428" width="5.7109375" style="70" customWidth="1"/>
    <col min="7429" max="7429" width="46.7109375" style="70" customWidth="1"/>
    <col min="7430" max="7430" width="0" style="70" hidden="1" customWidth="1"/>
    <col min="7431" max="7431" width="11.5703125" style="70" customWidth="1"/>
    <col min="7432" max="7432" width="10.140625" style="70" customWidth="1"/>
    <col min="7433" max="7433" width="9.5703125" style="70" bestFit="1" customWidth="1"/>
    <col min="7434" max="7434" width="14.28515625" style="70" customWidth="1"/>
    <col min="7435" max="7680" width="9.140625" style="70"/>
    <col min="7681" max="7681" width="6.5703125" style="70" customWidth="1"/>
    <col min="7682" max="7682" width="6.42578125" style="70" customWidth="1"/>
    <col min="7683" max="7683" width="6.28515625" style="70" customWidth="1"/>
    <col min="7684" max="7684" width="5.7109375" style="70" customWidth="1"/>
    <col min="7685" max="7685" width="46.7109375" style="70" customWidth="1"/>
    <col min="7686" max="7686" width="0" style="70" hidden="1" customWidth="1"/>
    <col min="7687" max="7687" width="11.5703125" style="70" customWidth="1"/>
    <col min="7688" max="7688" width="10.140625" style="70" customWidth="1"/>
    <col min="7689" max="7689" width="9.5703125" style="70" bestFit="1" customWidth="1"/>
    <col min="7690" max="7690" width="14.28515625" style="70" customWidth="1"/>
    <col min="7691" max="7936" width="9.140625" style="70"/>
    <col min="7937" max="7937" width="6.5703125" style="70" customWidth="1"/>
    <col min="7938" max="7938" width="6.42578125" style="70" customWidth="1"/>
    <col min="7939" max="7939" width="6.28515625" style="70" customWidth="1"/>
    <col min="7940" max="7940" width="5.7109375" style="70" customWidth="1"/>
    <col min="7941" max="7941" width="46.7109375" style="70" customWidth="1"/>
    <col min="7942" max="7942" width="0" style="70" hidden="1" customWidth="1"/>
    <col min="7943" max="7943" width="11.5703125" style="70" customWidth="1"/>
    <col min="7944" max="7944" width="10.140625" style="70" customWidth="1"/>
    <col min="7945" max="7945" width="9.5703125" style="70" bestFit="1" customWidth="1"/>
    <col min="7946" max="7946" width="14.28515625" style="70" customWidth="1"/>
    <col min="7947" max="8192" width="9.140625" style="70"/>
    <col min="8193" max="8193" width="6.5703125" style="70" customWidth="1"/>
    <col min="8194" max="8194" width="6.42578125" style="70" customWidth="1"/>
    <col min="8195" max="8195" width="6.28515625" style="70" customWidth="1"/>
    <col min="8196" max="8196" width="5.7109375" style="70" customWidth="1"/>
    <col min="8197" max="8197" width="46.7109375" style="70" customWidth="1"/>
    <col min="8198" max="8198" width="0" style="70" hidden="1" customWidth="1"/>
    <col min="8199" max="8199" width="11.5703125" style="70" customWidth="1"/>
    <col min="8200" max="8200" width="10.140625" style="70" customWidth="1"/>
    <col min="8201" max="8201" width="9.5703125" style="70" bestFit="1" customWidth="1"/>
    <col min="8202" max="8202" width="14.28515625" style="70" customWidth="1"/>
    <col min="8203" max="8448" width="9.140625" style="70"/>
    <col min="8449" max="8449" width="6.5703125" style="70" customWidth="1"/>
    <col min="8450" max="8450" width="6.42578125" style="70" customWidth="1"/>
    <col min="8451" max="8451" width="6.28515625" style="70" customWidth="1"/>
    <col min="8452" max="8452" width="5.7109375" style="70" customWidth="1"/>
    <col min="8453" max="8453" width="46.7109375" style="70" customWidth="1"/>
    <col min="8454" max="8454" width="0" style="70" hidden="1" customWidth="1"/>
    <col min="8455" max="8455" width="11.5703125" style="70" customWidth="1"/>
    <col min="8456" max="8456" width="10.140625" style="70" customWidth="1"/>
    <col min="8457" max="8457" width="9.5703125" style="70" bestFit="1" customWidth="1"/>
    <col min="8458" max="8458" width="14.28515625" style="70" customWidth="1"/>
    <col min="8459" max="8704" width="9.140625" style="70"/>
    <col min="8705" max="8705" width="6.5703125" style="70" customWidth="1"/>
    <col min="8706" max="8706" width="6.42578125" style="70" customWidth="1"/>
    <col min="8707" max="8707" width="6.28515625" style="70" customWidth="1"/>
    <col min="8708" max="8708" width="5.7109375" style="70" customWidth="1"/>
    <col min="8709" max="8709" width="46.7109375" style="70" customWidth="1"/>
    <col min="8710" max="8710" width="0" style="70" hidden="1" customWidth="1"/>
    <col min="8711" max="8711" width="11.5703125" style="70" customWidth="1"/>
    <col min="8712" max="8712" width="10.140625" style="70" customWidth="1"/>
    <col min="8713" max="8713" width="9.5703125" style="70" bestFit="1" customWidth="1"/>
    <col min="8714" max="8714" width="14.28515625" style="70" customWidth="1"/>
    <col min="8715" max="8960" width="9.140625" style="70"/>
    <col min="8961" max="8961" width="6.5703125" style="70" customWidth="1"/>
    <col min="8962" max="8962" width="6.42578125" style="70" customWidth="1"/>
    <col min="8963" max="8963" width="6.28515625" style="70" customWidth="1"/>
    <col min="8964" max="8964" width="5.7109375" style="70" customWidth="1"/>
    <col min="8965" max="8965" width="46.7109375" style="70" customWidth="1"/>
    <col min="8966" max="8966" width="0" style="70" hidden="1" customWidth="1"/>
    <col min="8967" max="8967" width="11.5703125" style="70" customWidth="1"/>
    <col min="8968" max="8968" width="10.140625" style="70" customWidth="1"/>
    <col min="8969" max="8969" width="9.5703125" style="70" bestFit="1" customWidth="1"/>
    <col min="8970" max="8970" width="14.28515625" style="70" customWidth="1"/>
    <col min="8971" max="9216" width="9.140625" style="70"/>
    <col min="9217" max="9217" width="6.5703125" style="70" customWidth="1"/>
    <col min="9218" max="9218" width="6.42578125" style="70" customWidth="1"/>
    <col min="9219" max="9219" width="6.28515625" style="70" customWidth="1"/>
    <col min="9220" max="9220" width="5.7109375" style="70" customWidth="1"/>
    <col min="9221" max="9221" width="46.7109375" style="70" customWidth="1"/>
    <col min="9222" max="9222" width="0" style="70" hidden="1" customWidth="1"/>
    <col min="9223" max="9223" width="11.5703125" style="70" customWidth="1"/>
    <col min="9224" max="9224" width="10.140625" style="70" customWidth="1"/>
    <col min="9225" max="9225" width="9.5703125" style="70" bestFit="1" customWidth="1"/>
    <col min="9226" max="9226" width="14.28515625" style="70" customWidth="1"/>
    <col min="9227" max="9472" width="9.140625" style="70"/>
    <col min="9473" max="9473" width="6.5703125" style="70" customWidth="1"/>
    <col min="9474" max="9474" width="6.42578125" style="70" customWidth="1"/>
    <col min="9475" max="9475" width="6.28515625" style="70" customWidth="1"/>
    <col min="9476" max="9476" width="5.7109375" style="70" customWidth="1"/>
    <col min="9477" max="9477" width="46.7109375" style="70" customWidth="1"/>
    <col min="9478" max="9478" width="0" style="70" hidden="1" customWidth="1"/>
    <col min="9479" max="9479" width="11.5703125" style="70" customWidth="1"/>
    <col min="9480" max="9480" width="10.140625" style="70" customWidth="1"/>
    <col min="9481" max="9481" width="9.5703125" style="70" bestFit="1" customWidth="1"/>
    <col min="9482" max="9482" width="14.28515625" style="70" customWidth="1"/>
    <col min="9483" max="9728" width="9.140625" style="70"/>
    <col min="9729" max="9729" width="6.5703125" style="70" customWidth="1"/>
    <col min="9730" max="9730" width="6.42578125" style="70" customWidth="1"/>
    <col min="9731" max="9731" width="6.28515625" style="70" customWidth="1"/>
    <col min="9732" max="9732" width="5.7109375" style="70" customWidth="1"/>
    <col min="9733" max="9733" width="46.7109375" style="70" customWidth="1"/>
    <col min="9734" max="9734" width="0" style="70" hidden="1" customWidth="1"/>
    <col min="9735" max="9735" width="11.5703125" style="70" customWidth="1"/>
    <col min="9736" max="9736" width="10.140625" style="70" customWidth="1"/>
    <col min="9737" max="9737" width="9.5703125" style="70" bestFit="1" customWidth="1"/>
    <col min="9738" max="9738" width="14.28515625" style="70" customWidth="1"/>
    <col min="9739" max="9984" width="9.140625" style="70"/>
    <col min="9985" max="9985" width="6.5703125" style="70" customWidth="1"/>
    <col min="9986" max="9986" width="6.42578125" style="70" customWidth="1"/>
    <col min="9987" max="9987" width="6.28515625" style="70" customWidth="1"/>
    <col min="9988" max="9988" width="5.7109375" style="70" customWidth="1"/>
    <col min="9989" max="9989" width="46.7109375" style="70" customWidth="1"/>
    <col min="9990" max="9990" width="0" style="70" hidden="1" customWidth="1"/>
    <col min="9991" max="9991" width="11.5703125" style="70" customWidth="1"/>
    <col min="9992" max="9992" width="10.140625" style="70" customWidth="1"/>
    <col min="9993" max="9993" width="9.5703125" style="70" bestFit="1" customWidth="1"/>
    <col min="9994" max="9994" width="14.28515625" style="70" customWidth="1"/>
    <col min="9995" max="10240" width="9.140625" style="70"/>
    <col min="10241" max="10241" width="6.5703125" style="70" customWidth="1"/>
    <col min="10242" max="10242" width="6.42578125" style="70" customWidth="1"/>
    <col min="10243" max="10243" width="6.28515625" style="70" customWidth="1"/>
    <col min="10244" max="10244" width="5.7109375" style="70" customWidth="1"/>
    <col min="10245" max="10245" width="46.7109375" style="70" customWidth="1"/>
    <col min="10246" max="10246" width="0" style="70" hidden="1" customWidth="1"/>
    <col min="10247" max="10247" width="11.5703125" style="70" customWidth="1"/>
    <col min="10248" max="10248" width="10.140625" style="70" customWidth="1"/>
    <col min="10249" max="10249" width="9.5703125" style="70" bestFit="1" customWidth="1"/>
    <col min="10250" max="10250" width="14.28515625" style="70" customWidth="1"/>
    <col min="10251" max="10496" width="9.140625" style="70"/>
    <col min="10497" max="10497" width="6.5703125" style="70" customWidth="1"/>
    <col min="10498" max="10498" width="6.42578125" style="70" customWidth="1"/>
    <col min="10499" max="10499" width="6.28515625" style="70" customWidth="1"/>
    <col min="10500" max="10500" width="5.7109375" style="70" customWidth="1"/>
    <col min="10501" max="10501" width="46.7109375" style="70" customWidth="1"/>
    <col min="10502" max="10502" width="0" style="70" hidden="1" customWidth="1"/>
    <col min="10503" max="10503" width="11.5703125" style="70" customWidth="1"/>
    <col min="10504" max="10504" width="10.140625" style="70" customWidth="1"/>
    <col min="10505" max="10505" width="9.5703125" style="70" bestFit="1" customWidth="1"/>
    <col min="10506" max="10506" width="14.28515625" style="70" customWidth="1"/>
    <col min="10507" max="10752" width="9.140625" style="70"/>
    <col min="10753" max="10753" width="6.5703125" style="70" customWidth="1"/>
    <col min="10754" max="10754" width="6.42578125" style="70" customWidth="1"/>
    <col min="10755" max="10755" width="6.28515625" style="70" customWidth="1"/>
    <col min="10756" max="10756" width="5.7109375" style="70" customWidth="1"/>
    <col min="10757" max="10757" width="46.7109375" style="70" customWidth="1"/>
    <col min="10758" max="10758" width="0" style="70" hidden="1" customWidth="1"/>
    <col min="10759" max="10759" width="11.5703125" style="70" customWidth="1"/>
    <col min="10760" max="10760" width="10.140625" style="70" customWidth="1"/>
    <col min="10761" max="10761" width="9.5703125" style="70" bestFit="1" customWidth="1"/>
    <col min="10762" max="10762" width="14.28515625" style="70" customWidth="1"/>
    <col min="10763" max="11008" width="9.140625" style="70"/>
    <col min="11009" max="11009" width="6.5703125" style="70" customWidth="1"/>
    <col min="11010" max="11010" width="6.42578125" style="70" customWidth="1"/>
    <col min="11011" max="11011" width="6.28515625" style="70" customWidth="1"/>
    <col min="11012" max="11012" width="5.7109375" style="70" customWidth="1"/>
    <col min="11013" max="11013" width="46.7109375" style="70" customWidth="1"/>
    <col min="11014" max="11014" width="0" style="70" hidden="1" customWidth="1"/>
    <col min="11015" max="11015" width="11.5703125" style="70" customWidth="1"/>
    <col min="11016" max="11016" width="10.140625" style="70" customWidth="1"/>
    <col min="11017" max="11017" width="9.5703125" style="70" bestFit="1" customWidth="1"/>
    <col min="11018" max="11018" width="14.28515625" style="70" customWidth="1"/>
    <col min="11019" max="11264" width="9.140625" style="70"/>
    <col min="11265" max="11265" width="6.5703125" style="70" customWidth="1"/>
    <col min="11266" max="11266" width="6.42578125" style="70" customWidth="1"/>
    <col min="11267" max="11267" width="6.28515625" style="70" customWidth="1"/>
    <col min="11268" max="11268" width="5.7109375" style="70" customWidth="1"/>
    <col min="11269" max="11269" width="46.7109375" style="70" customWidth="1"/>
    <col min="11270" max="11270" width="0" style="70" hidden="1" customWidth="1"/>
    <col min="11271" max="11271" width="11.5703125" style="70" customWidth="1"/>
    <col min="11272" max="11272" width="10.140625" style="70" customWidth="1"/>
    <col min="11273" max="11273" width="9.5703125" style="70" bestFit="1" customWidth="1"/>
    <col min="11274" max="11274" width="14.28515625" style="70" customWidth="1"/>
    <col min="11275" max="11520" width="9.140625" style="70"/>
    <col min="11521" max="11521" width="6.5703125" style="70" customWidth="1"/>
    <col min="11522" max="11522" width="6.42578125" style="70" customWidth="1"/>
    <col min="11523" max="11523" width="6.28515625" style="70" customWidth="1"/>
    <col min="11524" max="11524" width="5.7109375" style="70" customWidth="1"/>
    <col min="11525" max="11525" width="46.7109375" style="70" customWidth="1"/>
    <col min="11526" max="11526" width="0" style="70" hidden="1" customWidth="1"/>
    <col min="11527" max="11527" width="11.5703125" style="70" customWidth="1"/>
    <col min="11528" max="11528" width="10.140625" style="70" customWidth="1"/>
    <col min="11529" max="11529" width="9.5703125" style="70" bestFit="1" customWidth="1"/>
    <col min="11530" max="11530" width="14.28515625" style="70" customWidth="1"/>
    <col min="11531" max="11776" width="9.140625" style="70"/>
    <col min="11777" max="11777" width="6.5703125" style="70" customWidth="1"/>
    <col min="11778" max="11778" width="6.42578125" style="70" customWidth="1"/>
    <col min="11779" max="11779" width="6.28515625" style="70" customWidth="1"/>
    <col min="11780" max="11780" width="5.7109375" style="70" customWidth="1"/>
    <col min="11781" max="11781" width="46.7109375" style="70" customWidth="1"/>
    <col min="11782" max="11782" width="0" style="70" hidden="1" customWidth="1"/>
    <col min="11783" max="11783" width="11.5703125" style="70" customWidth="1"/>
    <col min="11784" max="11784" width="10.140625" style="70" customWidth="1"/>
    <col min="11785" max="11785" width="9.5703125" style="70" bestFit="1" customWidth="1"/>
    <col min="11786" max="11786" width="14.28515625" style="70" customWidth="1"/>
    <col min="11787" max="12032" width="9.140625" style="70"/>
    <col min="12033" max="12033" width="6.5703125" style="70" customWidth="1"/>
    <col min="12034" max="12034" width="6.42578125" style="70" customWidth="1"/>
    <col min="12035" max="12035" width="6.28515625" style="70" customWidth="1"/>
    <col min="12036" max="12036" width="5.7109375" style="70" customWidth="1"/>
    <col min="12037" max="12037" width="46.7109375" style="70" customWidth="1"/>
    <col min="12038" max="12038" width="0" style="70" hidden="1" customWidth="1"/>
    <col min="12039" max="12039" width="11.5703125" style="70" customWidth="1"/>
    <col min="12040" max="12040" width="10.140625" style="70" customWidth="1"/>
    <col min="12041" max="12041" width="9.5703125" style="70" bestFit="1" customWidth="1"/>
    <col min="12042" max="12042" width="14.28515625" style="70" customWidth="1"/>
    <col min="12043" max="12288" width="9.140625" style="70"/>
    <col min="12289" max="12289" width="6.5703125" style="70" customWidth="1"/>
    <col min="12290" max="12290" width="6.42578125" style="70" customWidth="1"/>
    <col min="12291" max="12291" width="6.28515625" style="70" customWidth="1"/>
    <col min="12292" max="12292" width="5.7109375" style="70" customWidth="1"/>
    <col min="12293" max="12293" width="46.7109375" style="70" customWidth="1"/>
    <col min="12294" max="12294" width="0" style="70" hidden="1" customWidth="1"/>
    <col min="12295" max="12295" width="11.5703125" style="70" customWidth="1"/>
    <col min="12296" max="12296" width="10.140625" style="70" customWidth="1"/>
    <col min="12297" max="12297" width="9.5703125" style="70" bestFit="1" customWidth="1"/>
    <col min="12298" max="12298" width="14.28515625" style="70" customWidth="1"/>
    <col min="12299" max="12544" width="9.140625" style="70"/>
    <col min="12545" max="12545" width="6.5703125" style="70" customWidth="1"/>
    <col min="12546" max="12546" width="6.42578125" style="70" customWidth="1"/>
    <col min="12547" max="12547" width="6.28515625" style="70" customWidth="1"/>
    <col min="12548" max="12548" width="5.7109375" style="70" customWidth="1"/>
    <col min="12549" max="12549" width="46.7109375" style="70" customWidth="1"/>
    <col min="12550" max="12550" width="0" style="70" hidden="1" customWidth="1"/>
    <col min="12551" max="12551" width="11.5703125" style="70" customWidth="1"/>
    <col min="12552" max="12552" width="10.140625" style="70" customWidth="1"/>
    <col min="12553" max="12553" width="9.5703125" style="70" bestFit="1" customWidth="1"/>
    <col min="12554" max="12554" width="14.28515625" style="70" customWidth="1"/>
    <col min="12555" max="12800" width="9.140625" style="70"/>
    <col min="12801" max="12801" width="6.5703125" style="70" customWidth="1"/>
    <col min="12802" max="12802" width="6.42578125" style="70" customWidth="1"/>
    <col min="12803" max="12803" width="6.28515625" style="70" customWidth="1"/>
    <col min="12804" max="12804" width="5.7109375" style="70" customWidth="1"/>
    <col min="12805" max="12805" width="46.7109375" style="70" customWidth="1"/>
    <col min="12806" max="12806" width="0" style="70" hidden="1" customWidth="1"/>
    <col min="12807" max="12807" width="11.5703125" style="70" customWidth="1"/>
    <col min="12808" max="12808" width="10.140625" style="70" customWidth="1"/>
    <col min="12809" max="12809" width="9.5703125" style="70" bestFit="1" customWidth="1"/>
    <col min="12810" max="12810" width="14.28515625" style="70" customWidth="1"/>
    <col min="12811" max="13056" width="9.140625" style="70"/>
    <col min="13057" max="13057" width="6.5703125" style="70" customWidth="1"/>
    <col min="13058" max="13058" width="6.42578125" style="70" customWidth="1"/>
    <col min="13059" max="13059" width="6.28515625" style="70" customWidth="1"/>
    <col min="13060" max="13060" width="5.7109375" style="70" customWidth="1"/>
    <col min="13061" max="13061" width="46.7109375" style="70" customWidth="1"/>
    <col min="13062" max="13062" width="0" style="70" hidden="1" customWidth="1"/>
    <col min="13063" max="13063" width="11.5703125" style="70" customWidth="1"/>
    <col min="13064" max="13064" width="10.140625" style="70" customWidth="1"/>
    <col min="13065" max="13065" width="9.5703125" style="70" bestFit="1" customWidth="1"/>
    <col min="13066" max="13066" width="14.28515625" style="70" customWidth="1"/>
    <col min="13067" max="13312" width="9.140625" style="70"/>
    <col min="13313" max="13313" width="6.5703125" style="70" customWidth="1"/>
    <col min="13314" max="13314" width="6.42578125" style="70" customWidth="1"/>
    <col min="13315" max="13315" width="6.28515625" style="70" customWidth="1"/>
    <col min="13316" max="13316" width="5.7109375" style="70" customWidth="1"/>
    <col min="13317" max="13317" width="46.7109375" style="70" customWidth="1"/>
    <col min="13318" max="13318" width="0" style="70" hidden="1" customWidth="1"/>
    <col min="13319" max="13319" width="11.5703125" style="70" customWidth="1"/>
    <col min="13320" max="13320" width="10.140625" style="70" customWidth="1"/>
    <col min="13321" max="13321" width="9.5703125" style="70" bestFit="1" customWidth="1"/>
    <col min="13322" max="13322" width="14.28515625" style="70" customWidth="1"/>
    <col min="13323" max="13568" width="9.140625" style="70"/>
    <col min="13569" max="13569" width="6.5703125" style="70" customWidth="1"/>
    <col min="13570" max="13570" width="6.42578125" style="70" customWidth="1"/>
    <col min="13571" max="13571" width="6.28515625" style="70" customWidth="1"/>
    <col min="13572" max="13572" width="5.7109375" style="70" customWidth="1"/>
    <col min="13573" max="13573" width="46.7109375" style="70" customWidth="1"/>
    <col min="13574" max="13574" width="0" style="70" hidden="1" customWidth="1"/>
    <col min="13575" max="13575" width="11.5703125" style="70" customWidth="1"/>
    <col min="13576" max="13576" width="10.140625" style="70" customWidth="1"/>
    <col min="13577" max="13577" width="9.5703125" style="70" bestFit="1" customWidth="1"/>
    <col min="13578" max="13578" width="14.28515625" style="70" customWidth="1"/>
    <col min="13579" max="13824" width="9.140625" style="70"/>
    <col min="13825" max="13825" width="6.5703125" style="70" customWidth="1"/>
    <col min="13826" max="13826" width="6.42578125" style="70" customWidth="1"/>
    <col min="13827" max="13827" width="6.28515625" style="70" customWidth="1"/>
    <col min="13828" max="13828" width="5.7109375" style="70" customWidth="1"/>
    <col min="13829" max="13829" width="46.7109375" style="70" customWidth="1"/>
    <col min="13830" max="13830" width="0" style="70" hidden="1" customWidth="1"/>
    <col min="13831" max="13831" width="11.5703125" style="70" customWidth="1"/>
    <col min="13832" max="13832" width="10.140625" style="70" customWidth="1"/>
    <col min="13833" max="13833" width="9.5703125" style="70" bestFit="1" customWidth="1"/>
    <col min="13834" max="13834" width="14.28515625" style="70" customWidth="1"/>
    <col min="13835" max="14080" width="9.140625" style="70"/>
    <col min="14081" max="14081" width="6.5703125" style="70" customWidth="1"/>
    <col min="14082" max="14082" width="6.42578125" style="70" customWidth="1"/>
    <col min="14083" max="14083" width="6.28515625" style="70" customWidth="1"/>
    <col min="14084" max="14084" width="5.7109375" style="70" customWidth="1"/>
    <col min="14085" max="14085" width="46.7109375" style="70" customWidth="1"/>
    <col min="14086" max="14086" width="0" style="70" hidden="1" customWidth="1"/>
    <col min="14087" max="14087" width="11.5703125" style="70" customWidth="1"/>
    <col min="14088" max="14088" width="10.140625" style="70" customWidth="1"/>
    <col min="14089" max="14089" width="9.5703125" style="70" bestFit="1" customWidth="1"/>
    <col min="14090" max="14090" width="14.28515625" style="70" customWidth="1"/>
    <col min="14091" max="14336" width="9.140625" style="70"/>
    <col min="14337" max="14337" width="6.5703125" style="70" customWidth="1"/>
    <col min="14338" max="14338" width="6.42578125" style="70" customWidth="1"/>
    <col min="14339" max="14339" width="6.28515625" style="70" customWidth="1"/>
    <col min="14340" max="14340" width="5.7109375" style="70" customWidth="1"/>
    <col min="14341" max="14341" width="46.7109375" style="70" customWidth="1"/>
    <col min="14342" max="14342" width="0" style="70" hidden="1" customWidth="1"/>
    <col min="14343" max="14343" width="11.5703125" style="70" customWidth="1"/>
    <col min="14344" max="14344" width="10.140625" style="70" customWidth="1"/>
    <col min="14345" max="14345" width="9.5703125" style="70" bestFit="1" customWidth="1"/>
    <col min="14346" max="14346" width="14.28515625" style="70" customWidth="1"/>
    <col min="14347" max="14592" width="9.140625" style="70"/>
    <col min="14593" max="14593" width="6.5703125" style="70" customWidth="1"/>
    <col min="14594" max="14594" width="6.42578125" style="70" customWidth="1"/>
    <col min="14595" max="14595" width="6.28515625" style="70" customWidth="1"/>
    <col min="14596" max="14596" width="5.7109375" style="70" customWidth="1"/>
    <col min="14597" max="14597" width="46.7109375" style="70" customWidth="1"/>
    <col min="14598" max="14598" width="0" style="70" hidden="1" customWidth="1"/>
    <col min="14599" max="14599" width="11.5703125" style="70" customWidth="1"/>
    <col min="14600" max="14600" width="10.140625" style="70" customWidth="1"/>
    <col min="14601" max="14601" width="9.5703125" style="70" bestFit="1" customWidth="1"/>
    <col min="14602" max="14602" width="14.28515625" style="70" customWidth="1"/>
    <col min="14603" max="14848" width="9.140625" style="70"/>
    <col min="14849" max="14849" width="6.5703125" style="70" customWidth="1"/>
    <col min="14850" max="14850" width="6.42578125" style="70" customWidth="1"/>
    <col min="14851" max="14851" width="6.28515625" style="70" customWidth="1"/>
    <col min="14852" max="14852" width="5.7109375" style="70" customWidth="1"/>
    <col min="14853" max="14853" width="46.7109375" style="70" customWidth="1"/>
    <col min="14854" max="14854" width="0" style="70" hidden="1" customWidth="1"/>
    <col min="14855" max="14855" width="11.5703125" style="70" customWidth="1"/>
    <col min="14856" max="14856" width="10.140625" style="70" customWidth="1"/>
    <col min="14857" max="14857" width="9.5703125" style="70" bestFit="1" customWidth="1"/>
    <col min="14858" max="14858" width="14.28515625" style="70" customWidth="1"/>
    <col min="14859" max="15104" width="9.140625" style="70"/>
    <col min="15105" max="15105" width="6.5703125" style="70" customWidth="1"/>
    <col min="15106" max="15106" width="6.42578125" style="70" customWidth="1"/>
    <col min="15107" max="15107" width="6.28515625" style="70" customWidth="1"/>
    <col min="15108" max="15108" width="5.7109375" style="70" customWidth="1"/>
    <col min="15109" max="15109" width="46.7109375" style="70" customWidth="1"/>
    <col min="15110" max="15110" width="0" style="70" hidden="1" customWidth="1"/>
    <col min="15111" max="15111" width="11.5703125" style="70" customWidth="1"/>
    <col min="15112" max="15112" width="10.140625" style="70" customWidth="1"/>
    <col min="15113" max="15113" width="9.5703125" style="70" bestFit="1" customWidth="1"/>
    <col min="15114" max="15114" width="14.28515625" style="70" customWidth="1"/>
    <col min="15115" max="15360" width="9.140625" style="70"/>
    <col min="15361" max="15361" width="6.5703125" style="70" customWidth="1"/>
    <col min="15362" max="15362" width="6.42578125" style="70" customWidth="1"/>
    <col min="15363" max="15363" width="6.28515625" style="70" customWidth="1"/>
    <col min="15364" max="15364" width="5.7109375" style="70" customWidth="1"/>
    <col min="15365" max="15365" width="46.7109375" style="70" customWidth="1"/>
    <col min="15366" max="15366" width="0" style="70" hidden="1" customWidth="1"/>
    <col min="15367" max="15367" width="11.5703125" style="70" customWidth="1"/>
    <col min="15368" max="15368" width="10.140625" style="70" customWidth="1"/>
    <col min="15369" max="15369" width="9.5703125" style="70" bestFit="1" customWidth="1"/>
    <col min="15370" max="15370" width="14.28515625" style="70" customWidth="1"/>
    <col min="15371" max="15616" width="9.140625" style="70"/>
    <col min="15617" max="15617" width="6.5703125" style="70" customWidth="1"/>
    <col min="15618" max="15618" width="6.42578125" style="70" customWidth="1"/>
    <col min="15619" max="15619" width="6.28515625" style="70" customWidth="1"/>
    <col min="15620" max="15620" width="5.7109375" style="70" customWidth="1"/>
    <col min="15621" max="15621" width="46.7109375" style="70" customWidth="1"/>
    <col min="15622" max="15622" width="0" style="70" hidden="1" customWidth="1"/>
    <col min="15623" max="15623" width="11.5703125" style="70" customWidth="1"/>
    <col min="15624" max="15624" width="10.140625" style="70" customWidth="1"/>
    <col min="15625" max="15625" width="9.5703125" style="70" bestFit="1" customWidth="1"/>
    <col min="15626" max="15626" width="14.28515625" style="70" customWidth="1"/>
    <col min="15627" max="15872" width="9.140625" style="70"/>
    <col min="15873" max="15873" width="6.5703125" style="70" customWidth="1"/>
    <col min="15874" max="15874" width="6.42578125" style="70" customWidth="1"/>
    <col min="15875" max="15875" width="6.28515625" style="70" customWidth="1"/>
    <col min="15876" max="15876" width="5.7109375" style="70" customWidth="1"/>
    <col min="15877" max="15877" width="46.7109375" style="70" customWidth="1"/>
    <col min="15878" max="15878" width="0" style="70" hidden="1" customWidth="1"/>
    <col min="15879" max="15879" width="11.5703125" style="70" customWidth="1"/>
    <col min="15880" max="15880" width="10.140625" style="70" customWidth="1"/>
    <col min="15881" max="15881" width="9.5703125" style="70" bestFit="1" customWidth="1"/>
    <col min="15882" max="15882" width="14.28515625" style="70" customWidth="1"/>
    <col min="15883" max="16128" width="9.140625" style="70"/>
    <col min="16129" max="16129" width="6.5703125" style="70" customWidth="1"/>
    <col min="16130" max="16130" width="6.42578125" style="70" customWidth="1"/>
    <col min="16131" max="16131" width="6.28515625" style="70" customWidth="1"/>
    <col min="16132" max="16132" width="5.7109375" style="70" customWidth="1"/>
    <col min="16133" max="16133" width="46.7109375" style="70" customWidth="1"/>
    <col min="16134" max="16134" width="0" style="70" hidden="1" customWidth="1"/>
    <col min="16135" max="16135" width="11.5703125" style="70" customWidth="1"/>
    <col min="16136" max="16136" width="10.140625" style="70" customWidth="1"/>
    <col min="16137" max="16137" width="9.5703125" style="70" bestFit="1" customWidth="1"/>
    <col min="16138" max="16138" width="14.28515625" style="70" customWidth="1"/>
    <col min="16139" max="16384" width="9.140625" style="70"/>
  </cols>
  <sheetData>
    <row r="1" spans="1:9" x14ac:dyDescent="0.25">
      <c r="A1" s="69" t="s">
        <v>482</v>
      </c>
      <c r="B1" s="69"/>
      <c r="C1" s="69"/>
      <c r="D1" s="69"/>
      <c r="E1" s="69"/>
      <c r="F1" s="69"/>
      <c r="G1" s="69"/>
      <c r="H1" s="69"/>
      <c r="I1" s="69"/>
    </row>
    <row r="2" spans="1:9" ht="54.75" customHeight="1" x14ac:dyDescent="0.25">
      <c r="A2" s="71"/>
      <c r="B2" s="71"/>
      <c r="C2" s="71"/>
      <c r="D2" s="72"/>
      <c r="E2" s="71"/>
      <c r="F2" s="71"/>
      <c r="G2" s="62" t="s">
        <v>481</v>
      </c>
      <c r="H2" s="62"/>
      <c r="I2" s="62"/>
    </row>
    <row r="3" spans="1:9" ht="36" customHeight="1" x14ac:dyDescent="0.25">
      <c r="A3" s="73" t="s">
        <v>483</v>
      </c>
      <c r="B3" s="73"/>
      <c r="C3" s="73"/>
      <c r="D3" s="73"/>
      <c r="E3" s="73"/>
      <c r="F3" s="73"/>
      <c r="G3" s="73"/>
      <c r="H3" s="73"/>
      <c r="I3" s="73"/>
    </row>
    <row r="4" spans="1:9" ht="3.75" hidden="1" customHeight="1" x14ac:dyDescent="0.25">
      <c r="A4" s="74"/>
      <c r="B4" s="74"/>
      <c r="C4" s="74"/>
      <c r="D4" s="75"/>
      <c r="E4" s="74"/>
      <c r="F4" s="74"/>
      <c r="G4" s="74"/>
      <c r="H4" s="74"/>
      <c r="I4" s="74"/>
    </row>
    <row r="5" spans="1:9" x14ac:dyDescent="0.25">
      <c r="C5" s="77"/>
      <c r="H5" s="81" t="s">
        <v>0</v>
      </c>
      <c r="I5" s="81"/>
    </row>
    <row r="6" spans="1:9" s="89" customFormat="1" ht="12" customHeight="1" x14ac:dyDescent="0.25">
      <c r="A6" s="82" t="s">
        <v>73</v>
      </c>
      <c r="B6" s="83" t="s">
        <v>74</v>
      </c>
      <c r="C6" s="83" t="s">
        <v>75</v>
      </c>
      <c r="D6" s="84" t="s">
        <v>75</v>
      </c>
      <c r="E6" s="85" t="s">
        <v>484</v>
      </c>
      <c r="F6" s="83" t="s">
        <v>77</v>
      </c>
      <c r="G6" s="86" t="s">
        <v>485</v>
      </c>
      <c r="H6" s="87" t="s">
        <v>1</v>
      </c>
      <c r="I6" s="88"/>
    </row>
    <row r="7" spans="1:9" s="74" customFormat="1" ht="48" customHeight="1" x14ac:dyDescent="0.25">
      <c r="A7" s="86"/>
      <c r="B7" s="86"/>
      <c r="C7" s="86"/>
      <c r="D7" s="90"/>
      <c r="E7" s="91"/>
      <c r="F7" s="83"/>
      <c r="G7" s="92"/>
      <c r="H7" s="93" t="s">
        <v>2</v>
      </c>
      <c r="I7" s="93" t="s">
        <v>3</v>
      </c>
    </row>
    <row r="8" spans="1:9" s="74" customFormat="1" x14ac:dyDescent="0.25">
      <c r="A8" s="94">
        <v>1</v>
      </c>
      <c r="B8" s="94">
        <v>2</v>
      </c>
      <c r="C8" s="94">
        <v>3</v>
      </c>
      <c r="D8" s="94">
        <v>4</v>
      </c>
      <c r="E8" s="94" t="s">
        <v>486</v>
      </c>
      <c r="F8" s="94"/>
      <c r="G8" s="94">
        <v>6</v>
      </c>
      <c r="H8" s="94">
        <v>7</v>
      </c>
      <c r="I8" s="94">
        <v>8</v>
      </c>
    </row>
    <row r="9" spans="1:9" s="102" customFormat="1" ht="51" customHeight="1" x14ac:dyDescent="0.25">
      <c r="A9" s="95">
        <v>2000</v>
      </c>
      <c r="B9" s="96" t="s">
        <v>4</v>
      </c>
      <c r="C9" s="97" t="s">
        <v>5</v>
      </c>
      <c r="D9" s="96" t="s">
        <v>5</v>
      </c>
      <c r="E9" s="98" t="s">
        <v>79</v>
      </c>
      <c r="F9" s="99"/>
      <c r="G9" s="100">
        <f>SUM(H9:I9)</f>
        <v>4521423.4000000004</v>
      </c>
      <c r="H9" s="101">
        <f>SUM(H10+H92+H116+H154+H266+H299+H339+H392+H465+H525+H565)</f>
        <v>1281500</v>
      </c>
      <c r="I9" s="101">
        <f>SUM(I10+I154+I266+I299+I392+ I465+I339+I92)</f>
        <v>3239923.4</v>
      </c>
    </row>
    <row r="10" spans="1:9" s="107" customFormat="1" ht="51" x14ac:dyDescent="0.25">
      <c r="A10" s="103">
        <v>2100</v>
      </c>
      <c r="B10" s="104" t="s">
        <v>80</v>
      </c>
      <c r="C10" s="105">
        <v>0</v>
      </c>
      <c r="D10" s="104">
        <v>0</v>
      </c>
      <c r="E10" s="98" t="s">
        <v>82</v>
      </c>
      <c r="F10" s="106" t="s">
        <v>83</v>
      </c>
      <c r="G10" s="100">
        <f>SUM(H10:I10)</f>
        <v>768727</v>
      </c>
      <c r="H10" s="100">
        <f>SUM(H11,H44,H51,H63,H67,H71,H81,H85)</f>
        <v>502627</v>
      </c>
      <c r="I10" s="100">
        <f>SUM(I11,I44,I51,I63,I67,I71,I81,I85)</f>
        <v>266100</v>
      </c>
    </row>
    <row r="11" spans="1:9" s="115" customFormat="1" ht="29.25" x14ac:dyDescent="0.25">
      <c r="A11" s="108">
        <v>2110</v>
      </c>
      <c r="B11" s="109" t="s">
        <v>80</v>
      </c>
      <c r="C11" s="110">
        <v>1</v>
      </c>
      <c r="D11" s="109">
        <v>0</v>
      </c>
      <c r="E11" s="111" t="s">
        <v>85</v>
      </c>
      <c r="F11" s="112" t="s">
        <v>86</v>
      </c>
      <c r="G11" s="113">
        <f>H11+I11</f>
        <v>487850</v>
      </c>
      <c r="H11" s="114">
        <f>SUM(H12+H37+H40)</f>
        <v>453850</v>
      </c>
      <c r="I11" s="114">
        <f>SUM(I12)</f>
        <v>34000</v>
      </c>
    </row>
    <row r="12" spans="1:9" x14ac:dyDescent="0.25">
      <c r="A12" s="108">
        <v>2111</v>
      </c>
      <c r="B12" s="109" t="s">
        <v>80</v>
      </c>
      <c r="C12" s="110">
        <v>1</v>
      </c>
      <c r="D12" s="109">
        <v>1</v>
      </c>
      <c r="E12" s="116" t="s">
        <v>87</v>
      </c>
      <c r="F12" s="117" t="s">
        <v>88</v>
      </c>
      <c r="G12" s="113">
        <f>H12+I12</f>
        <v>483850</v>
      </c>
      <c r="H12" s="113">
        <f>SUM(H14:H31)</f>
        <v>449850</v>
      </c>
      <c r="I12" s="113">
        <f>SUM(I14:I36)</f>
        <v>34000</v>
      </c>
    </row>
    <row r="13" spans="1:9" ht="19.5" x14ac:dyDescent="0.25">
      <c r="A13" s="108"/>
      <c r="B13" s="109"/>
      <c r="C13" s="110"/>
      <c r="D13" s="109"/>
      <c r="E13" s="118" t="s">
        <v>487</v>
      </c>
      <c r="F13" s="117"/>
      <c r="G13" s="113">
        <f>H13</f>
        <v>0</v>
      </c>
      <c r="H13" s="113"/>
      <c r="I13" s="113"/>
    </row>
    <row r="14" spans="1:9" x14ac:dyDescent="0.25">
      <c r="A14" s="108"/>
      <c r="B14" s="109"/>
      <c r="C14" s="110"/>
      <c r="D14" s="109">
        <v>4111</v>
      </c>
      <c r="E14" s="119" t="s">
        <v>8</v>
      </c>
      <c r="F14" s="117"/>
      <c r="G14" s="113">
        <f>H14+I14</f>
        <v>224000</v>
      </c>
      <c r="H14" s="113">
        <v>224000</v>
      </c>
      <c r="I14" s="120"/>
    </row>
    <row r="15" spans="1:9" ht="25.5" x14ac:dyDescent="0.25">
      <c r="A15" s="108"/>
      <c r="B15" s="109"/>
      <c r="C15" s="110"/>
      <c r="D15" s="109">
        <v>4112</v>
      </c>
      <c r="E15" s="119" t="s">
        <v>488</v>
      </c>
      <c r="F15" s="117"/>
      <c r="G15" s="113">
        <f t="shared" ref="G15:G36" si="0">H15+I15</f>
        <v>142000</v>
      </c>
      <c r="H15" s="113">
        <v>142000</v>
      </c>
      <c r="I15" s="120"/>
    </row>
    <row r="16" spans="1:9" x14ac:dyDescent="0.25">
      <c r="A16" s="108"/>
      <c r="B16" s="109"/>
      <c r="C16" s="110"/>
      <c r="D16" s="109">
        <v>4212</v>
      </c>
      <c r="E16" s="119" t="s">
        <v>9</v>
      </c>
      <c r="F16" s="117"/>
      <c r="G16" s="113">
        <f t="shared" si="0"/>
        <v>9500</v>
      </c>
      <c r="H16" s="113">
        <v>9500</v>
      </c>
      <c r="I16" s="120"/>
    </row>
    <row r="17" spans="1:9" x14ac:dyDescent="0.25">
      <c r="A17" s="108"/>
      <c r="B17" s="109"/>
      <c r="C17" s="110"/>
      <c r="D17" s="109">
        <v>4213</v>
      </c>
      <c r="E17" s="119" t="s">
        <v>10</v>
      </c>
      <c r="F17" s="117"/>
      <c r="G17" s="113">
        <f t="shared" si="0"/>
        <v>700</v>
      </c>
      <c r="H17" s="113">
        <v>700</v>
      </c>
      <c r="I17" s="120"/>
    </row>
    <row r="18" spans="1:9" x14ac:dyDescent="0.25">
      <c r="A18" s="108"/>
      <c r="B18" s="109"/>
      <c r="C18" s="110"/>
      <c r="D18" s="109">
        <v>4214</v>
      </c>
      <c r="E18" s="119" t="s">
        <v>12</v>
      </c>
      <c r="F18" s="117"/>
      <c r="G18" s="113">
        <f t="shared" si="0"/>
        <v>1150</v>
      </c>
      <c r="H18" s="113">
        <v>1150</v>
      </c>
      <c r="I18" s="120"/>
    </row>
    <row r="19" spans="1:9" x14ac:dyDescent="0.25">
      <c r="A19" s="108"/>
      <c r="B19" s="109"/>
      <c r="C19" s="110"/>
      <c r="D19" s="109">
        <v>4215</v>
      </c>
      <c r="E19" s="119" t="s">
        <v>13</v>
      </c>
      <c r="F19" s="117"/>
      <c r="G19" s="113">
        <f t="shared" si="0"/>
        <v>300</v>
      </c>
      <c r="H19" s="113">
        <v>300</v>
      </c>
      <c r="I19" s="120"/>
    </row>
    <row r="20" spans="1:9" x14ac:dyDescent="0.25">
      <c r="A20" s="108"/>
      <c r="B20" s="109"/>
      <c r="C20" s="110"/>
      <c r="D20" s="109">
        <v>4221</v>
      </c>
      <c r="E20" s="119" t="s">
        <v>16</v>
      </c>
      <c r="F20" s="117"/>
      <c r="G20" s="113">
        <f t="shared" si="0"/>
        <v>1000</v>
      </c>
      <c r="H20" s="113">
        <v>1000</v>
      </c>
      <c r="I20" s="120"/>
    </row>
    <row r="21" spans="1:9" ht="25.5" x14ac:dyDescent="0.25">
      <c r="A21" s="108"/>
      <c r="B21" s="109"/>
      <c r="C21" s="110"/>
      <c r="D21" s="109">
        <v>4233</v>
      </c>
      <c r="E21" s="119" t="s">
        <v>20</v>
      </c>
      <c r="F21" s="117"/>
      <c r="G21" s="113">
        <f t="shared" si="0"/>
        <v>500</v>
      </c>
      <c r="H21" s="113">
        <v>500</v>
      </c>
      <c r="I21" s="120"/>
    </row>
    <row r="22" spans="1:9" x14ac:dyDescent="0.25">
      <c r="A22" s="108"/>
      <c r="B22" s="109"/>
      <c r="C22" s="110"/>
      <c r="D22" s="109">
        <v>4235</v>
      </c>
      <c r="E22" s="121" t="s">
        <v>23</v>
      </c>
      <c r="F22" s="117"/>
      <c r="G22" s="113">
        <f t="shared" si="0"/>
        <v>2000</v>
      </c>
      <c r="H22" s="113">
        <v>2000</v>
      </c>
      <c r="I22" s="120"/>
    </row>
    <row r="23" spans="1:9" x14ac:dyDescent="0.25">
      <c r="A23" s="108"/>
      <c r="B23" s="109"/>
      <c r="C23" s="110"/>
      <c r="D23" s="109">
        <v>4239</v>
      </c>
      <c r="E23" s="119" t="s">
        <v>26</v>
      </c>
      <c r="F23" s="117"/>
      <c r="G23" s="113">
        <f t="shared" si="0"/>
        <v>500</v>
      </c>
      <c r="H23" s="113">
        <v>500</v>
      </c>
      <c r="I23" s="120"/>
    </row>
    <row r="24" spans="1:9" x14ac:dyDescent="0.25">
      <c r="A24" s="108"/>
      <c r="B24" s="109"/>
      <c r="C24" s="110"/>
      <c r="D24" s="109">
        <v>4241</v>
      </c>
      <c r="E24" s="119" t="s">
        <v>28</v>
      </c>
      <c r="F24" s="117"/>
      <c r="G24" s="113">
        <f t="shared" si="0"/>
        <v>1000</v>
      </c>
      <c r="H24" s="113">
        <v>1000</v>
      </c>
      <c r="I24" s="120"/>
    </row>
    <row r="25" spans="1:9" x14ac:dyDescent="0.25">
      <c r="A25" s="108"/>
      <c r="B25" s="109"/>
      <c r="C25" s="110"/>
      <c r="D25" s="109">
        <v>4251</v>
      </c>
      <c r="E25" s="119" t="s">
        <v>30</v>
      </c>
      <c r="F25" s="117"/>
      <c r="G25" s="113">
        <f t="shared" si="0"/>
        <v>50000</v>
      </c>
      <c r="H25" s="113">
        <v>50000</v>
      </c>
      <c r="I25" s="120"/>
    </row>
    <row r="26" spans="1:9" ht="25.5" x14ac:dyDescent="0.25">
      <c r="A26" s="108"/>
      <c r="B26" s="109"/>
      <c r="C26" s="110"/>
      <c r="D26" s="109">
        <v>4252</v>
      </c>
      <c r="E26" s="119" t="s">
        <v>31</v>
      </c>
      <c r="F26" s="117"/>
      <c r="G26" s="113">
        <f t="shared" si="0"/>
        <v>5000</v>
      </c>
      <c r="H26" s="113">
        <v>5000</v>
      </c>
      <c r="I26" s="120"/>
    </row>
    <row r="27" spans="1:9" x14ac:dyDescent="0.25">
      <c r="A27" s="108"/>
      <c r="B27" s="109"/>
      <c r="C27" s="110"/>
      <c r="D27" s="109">
        <v>4261</v>
      </c>
      <c r="E27" s="119" t="s">
        <v>33</v>
      </c>
      <c r="F27" s="117"/>
      <c r="G27" s="113">
        <f t="shared" si="0"/>
        <v>1700</v>
      </c>
      <c r="H27" s="113">
        <v>1700</v>
      </c>
      <c r="I27" s="120"/>
    </row>
    <row r="28" spans="1:9" x14ac:dyDescent="0.25">
      <c r="A28" s="108"/>
      <c r="B28" s="109"/>
      <c r="C28" s="110"/>
      <c r="D28" s="109">
        <v>4264</v>
      </c>
      <c r="E28" s="119" t="s">
        <v>35</v>
      </c>
      <c r="F28" s="117"/>
      <c r="G28" s="113">
        <f t="shared" si="0"/>
        <v>6000</v>
      </c>
      <c r="H28" s="113">
        <v>6000</v>
      </c>
      <c r="I28" s="120"/>
    </row>
    <row r="29" spans="1:9" x14ac:dyDescent="0.25">
      <c r="A29" s="108"/>
      <c r="B29" s="109"/>
      <c r="C29" s="110"/>
      <c r="D29" s="109">
        <v>4267</v>
      </c>
      <c r="E29" s="119" t="s">
        <v>36</v>
      </c>
      <c r="F29" s="117"/>
      <c r="G29" s="113">
        <f t="shared" si="0"/>
        <v>1000</v>
      </c>
      <c r="H29" s="113">
        <v>1000</v>
      </c>
      <c r="I29" s="120"/>
    </row>
    <row r="30" spans="1:9" x14ac:dyDescent="0.25">
      <c r="A30" s="108"/>
      <c r="B30" s="109"/>
      <c r="C30" s="110"/>
      <c r="D30" s="109">
        <v>4269</v>
      </c>
      <c r="E30" s="119" t="s">
        <v>37</v>
      </c>
      <c r="F30" s="117"/>
      <c r="G30" s="113">
        <f t="shared" si="0"/>
        <v>2500</v>
      </c>
      <c r="H30" s="113">
        <v>2500</v>
      </c>
      <c r="I30" s="120"/>
    </row>
    <row r="31" spans="1:9" x14ac:dyDescent="0.25">
      <c r="A31" s="108"/>
      <c r="B31" s="109"/>
      <c r="C31" s="110"/>
      <c r="D31" s="109">
        <v>4823</v>
      </c>
      <c r="E31" s="119" t="s">
        <v>50</v>
      </c>
      <c r="F31" s="117"/>
      <c r="G31" s="113">
        <f t="shared" si="0"/>
        <v>1000</v>
      </c>
      <c r="H31" s="113">
        <v>1000</v>
      </c>
      <c r="I31" s="120"/>
    </row>
    <row r="32" spans="1:9" x14ac:dyDescent="0.25">
      <c r="A32" s="108"/>
      <c r="B32" s="109"/>
      <c r="C32" s="110"/>
      <c r="D32" s="109" t="s">
        <v>57</v>
      </c>
      <c r="E32" s="119" t="s">
        <v>56</v>
      </c>
      <c r="F32" s="117"/>
      <c r="G32" s="113">
        <f>H32+I32</f>
        <v>0</v>
      </c>
      <c r="H32" s="113"/>
      <c r="I32" s="120">
        <v>0</v>
      </c>
    </row>
    <row r="33" spans="1:9" x14ac:dyDescent="0.25">
      <c r="A33" s="108"/>
      <c r="B33" s="109"/>
      <c r="C33" s="110"/>
      <c r="D33" s="109">
        <v>5121</v>
      </c>
      <c r="E33" s="122" t="s">
        <v>58</v>
      </c>
      <c r="F33" s="117"/>
      <c r="G33" s="113">
        <f t="shared" si="0"/>
        <v>18000</v>
      </c>
      <c r="H33" s="113"/>
      <c r="I33" s="120">
        <v>18000</v>
      </c>
    </row>
    <row r="34" spans="1:9" x14ac:dyDescent="0.25">
      <c r="A34" s="108"/>
      <c r="B34" s="109"/>
      <c r="C34" s="110"/>
      <c r="D34" s="109">
        <v>5122</v>
      </c>
      <c r="E34" s="119" t="s">
        <v>59</v>
      </c>
      <c r="F34" s="117"/>
      <c r="G34" s="113">
        <f t="shared" si="0"/>
        <v>10000</v>
      </c>
      <c r="H34" s="113"/>
      <c r="I34" s="120">
        <v>10000</v>
      </c>
    </row>
    <row r="35" spans="1:9" x14ac:dyDescent="0.25">
      <c r="A35" s="108"/>
      <c r="B35" s="109"/>
      <c r="C35" s="110"/>
      <c r="D35" s="109">
        <v>5129</v>
      </c>
      <c r="E35" s="119" t="s">
        <v>60</v>
      </c>
      <c r="F35" s="117"/>
      <c r="G35" s="113">
        <f t="shared" si="0"/>
        <v>2000</v>
      </c>
      <c r="H35" s="113"/>
      <c r="I35" s="120">
        <v>2000</v>
      </c>
    </row>
    <row r="36" spans="1:9" x14ac:dyDescent="0.25">
      <c r="A36" s="108"/>
      <c r="B36" s="109"/>
      <c r="C36" s="110"/>
      <c r="D36" s="109">
        <v>5134</v>
      </c>
      <c r="E36" s="119" t="s">
        <v>61</v>
      </c>
      <c r="F36" s="117"/>
      <c r="G36" s="113">
        <f t="shared" si="0"/>
        <v>4000</v>
      </c>
      <c r="H36" s="113"/>
      <c r="I36" s="120">
        <v>4000</v>
      </c>
    </row>
    <row r="37" spans="1:9" x14ac:dyDescent="0.25">
      <c r="A37" s="108">
        <v>2112</v>
      </c>
      <c r="B37" s="109" t="s">
        <v>80</v>
      </c>
      <c r="C37" s="110">
        <v>1</v>
      </c>
      <c r="D37" s="109">
        <v>2</v>
      </c>
      <c r="E37" s="116" t="s">
        <v>90</v>
      </c>
      <c r="F37" s="117" t="s">
        <v>91</v>
      </c>
      <c r="G37" s="113">
        <f>SUM(H37:I37)</f>
        <v>0</v>
      </c>
      <c r="H37" s="120">
        <f>SUM(H39:H39)</f>
        <v>0</v>
      </c>
      <c r="I37" s="120">
        <f>SUM(I39:I39)</f>
        <v>0</v>
      </c>
    </row>
    <row r="38" spans="1:9" ht="25.5" x14ac:dyDescent="0.25">
      <c r="A38" s="108"/>
      <c r="B38" s="109"/>
      <c r="C38" s="110"/>
      <c r="D38" s="109"/>
      <c r="E38" s="116" t="s">
        <v>487</v>
      </c>
      <c r="F38" s="117"/>
      <c r="G38" s="113"/>
      <c r="H38" s="120"/>
      <c r="I38" s="120"/>
    </row>
    <row r="39" spans="1:9" x14ac:dyDescent="0.25">
      <c r="A39" s="108"/>
      <c r="B39" s="109"/>
      <c r="C39" s="110"/>
      <c r="D39" s="109"/>
      <c r="E39" s="116" t="s">
        <v>489</v>
      </c>
      <c r="F39" s="117"/>
      <c r="G39" s="113">
        <f>SUM(H39:I39)</f>
        <v>0</v>
      </c>
      <c r="H39" s="120">
        <v>0</v>
      </c>
      <c r="I39" s="120"/>
    </row>
    <row r="40" spans="1:9" x14ac:dyDescent="0.25">
      <c r="A40" s="108">
        <v>2113</v>
      </c>
      <c r="B40" s="109" t="s">
        <v>80</v>
      </c>
      <c r="C40" s="110">
        <v>1</v>
      </c>
      <c r="D40" s="109">
        <v>3</v>
      </c>
      <c r="E40" s="116" t="s">
        <v>92</v>
      </c>
      <c r="F40" s="117" t="s">
        <v>93</v>
      </c>
      <c r="G40" s="113">
        <f>SUM(H40:I40)</f>
        <v>4000</v>
      </c>
      <c r="H40" s="120">
        <f>SUM(H42:H43)</f>
        <v>4000</v>
      </c>
      <c r="I40" s="120">
        <f>SUM(I43:I43)</f>
        <v>0</v>
      </c>
    </row>
    <row r="41" spans="1:9" ht="25.5" x14ac:dyDescent="0.25">
      <c r="A41" s="108"/>
      <c r="B41" s="109"/>
      <c r="C41" s="110"/>
      <c r="D41" s="109"/>
      <c r="E41" s="116" t="s">
        <v>487</v>
      </c>
      <c r="F41" s="117"/>
      <c r="G41" s="113"/>
      <c r="H41" s="120"/>
      <c r="I41" s="120"/>
    </row>
    <row r="42" spans="1:9" x14ac:dyDescent="0.25">
      <c r="A42" s="108"/>
      <c r="B42" s="109"/>
      <c r="C42" s="110"/>
      <c r="D42" s="109">
        <v>4222</v>
      </c>
      <c r="E42" s="119" t="s">
        <v>17</v>
      </c>
      <c r="F42" s="117"/>
      <c r="G42" s="113">
        <f t="shared" ref="G42:G52" si="1">SUM(H42:I42)</f>
        <v>2000</v>
      </c>
      <c r="H42" s="120">
        <v>2000</v>
      </c>
      <c r="I42" s="120"/>
    </row>
    <row r="43" spans="1:9" x14ac:dyDescent="0.25">
      <c r="A43" s="108"/>
      <c r="B43" s="109"/>
      <c r="C43" s="110"/>
      <c r="D43" s="123">
        <v>4239</v>
      </c>
      <c r="E43" s="119" t="s">
        <v>26</v>
      </c>
      <c r="F43" s="117"/>
      <c r="G43" s="113">
        <f t="shared" si="1"/>
        <v>2000</v>
      </c>
      <c r="H43" s="120">
        <v>2000</v>
      </c>
      <c r="I43" s="120"/>
    </row>
    <row r="44" spans="1:9" x14ac:dyDescent="0.25">
      <c r="A44" s="108">
        <v>2120</v>
      </c>
      <c r="B44" s="109" t="s">
        <v>80</v>
      </c>
      <c r="C44" s="110">
        <v>2</v>
      </c>
      <c r="D44" s="109">
        <v>0</v>
      </c>
      <c r="E44" s="112" t="s">
        <v>94</v>
      </c>
      <c r="F44" s="124" t="s">
        <v>95</v>
      </c>
      <c r="G44" s="113">
        <f t="shared" si="1"/>
        <v>0</v>
      </c>
      <c r="H44" s="120">
        <f>SUM(H45+H48)</f>
        <v>0</v>
      </c>
      <c r="I44" s="120">
        <f>SUM(I45+I48)</f>
        <v>0</v>
      </c>
    </row>
    <row r="45" spans="1:9" x14ac:dyDescent="0.25">
      <c r="A45" s="108">
        <v>2121</v>
      </c>
      <c r="B45" s="109" t="s">
        <v>80</v>
      </c>
      <c r="C45" s="110">
        <v>2</v>
      </c>
      <c r="D45" s="109">
        <v>1</v>
      </c>
      <c r="E45" s="125" t="s">
        <v>96</v>
      </c>
      <c r="F45" s="117" t="s">
        <v>97</v>
      </c>
      <c r="G45" s="113">
        <f t="shared" si="1"/>
        <v>0</v>
      </c>
      <c r="H45" s="120">
        <f>SUM(H47:H47)</f>
        <v>0</v>
      </c>
      <c r="I45" s="120">
        <f>SUM(I47:I47)</f>
        <v>0</v>
      </c>
    </row>
    <row r="46" spans="1:9" ht="25.5" x14ac:dyDescent="0.25">
      <c r="A46" s="108"/>
      <c r="B46" s="109"/>
      <c r="C46" s="110"/>
      <c r="D46" s="109"/>
      <c r="E46" s="116" t="s">
        <v>487</v>
      </c>
      <c r="F46" s="117"/>
      <c r="G46" s="113">
        <f t="shared" si="1"/>
        <v>0</v>
      </c>
      <c r="H46" s="120"/>
      <c r="I46" s="120"/>
    </row>
    <row r="47" spans="1:9" x14ac:dyDescent="0.25">
      <c r="A47" s="108"/>
      <c r="B47" s="109"/>
      <c r="C47" s="110"/>
      <c r="D47" s="109"/>
      <c r="E47" s="116" t="s">
        <v>489</v>
      </c>
      <c r="F47" s="117"/>
      <c r="G47" s="113">
        <f t="shared" si="1"/>
        <v>0</v>
      </c>
      <c r="H47" s="120">
        <f>SUM(H49:H49)</f>
        <v>0</v>
      </c>
      <c r="I47" s="120">
        <f>SUM(I49:I49)</f>
        <v>0</v>
      </c>
    </row>
    <row r="48" spans="1:9" ht="25.5" x14ac:dyDescent="0.25">
      <c r="A48" s="108">
        <v>2122</v>
      </c>
      <c r="B48" s="109" t="s">
        <v>80</v>
      </c>
      <c r="C48" s="110">
        <v>2</v>
      </c>
      <c r="D48" s="109">
        <v>2</v>
      </c>
      <c r="E48" s="116" t="s">
        <v>98</v>
      </c>
      <c r="F48" s="117" t="s">
        <v>99</v>
      </c>
      <c r="G48" s="113">
        <f t="shared" si="1"/>
        <v>0</v>
      </c>
      <c r="H48" s="120">
        <f>SUM(H50:H50)</f>
        <v>0</v>
      </c>
      <c r="I48" s="120">
        <f>SUM(I50:I50)</f>
        <v>0</v>
      </c>
    </row>
    <row r="49" spans="1:9" ht="25.5" x14ac:dyDescent="0.25">
      <c r="A49" s="108"/>
      <c r="B49" s="109"/>
      <c r="C49" s="110"/>
      <c r="D49" s="109"/>
      <c r="E49" s="116" t="s">
        <v>487</v>
      </c>
      <c r="F49" s="117"/>
      <c r="G49" s="113">
        <f t="shared" si="1"/>
        <v>0</v>
      </c>
      <c r="H49" s="120"/>
      <c r="I49" s="120"/>
    </row>
    <row r="50" spans="1:9" x14ac:dyDescent="0.25">
      <c r="A50" s="108"/>
      <c r="B50" s="109"/>
      <c r="C50" s="110"/>
      <c r="D50" s="109"/>
      <c r="E50" s="116" t="s">
        <v>489</v>
      </c>
      <c r="F50" s="117"/>
      <c r="G50" s="113">
        <f t="shared" si="1"/>
        <v>0</v>
      </c>
      <c r="H50" s="120"/>
      <c r="I50" s="120"/>
    </row>
    <row r="51" spans="1:9" x14ac:dyDescent="0.25">
      <c r="A51" s="108">
        <v>2130</v>
      </c>
      <c r="B51" s="109" t="s">
        <v>80</v>
      </c>
      <c r="C51" s="110">
        <v>3</v>
      </c>
      <c r="D51" s="109">
        <v>0</v>
      </c>
      <c r="E51" s="112" t="s">
        <v>100</v>
      </c>
      <c r="F51" s="126" t="s">
        <v>101</v>
      </c>
      <c r="G51" s="113">
        <f t="shared" si="1"/>
        <v>9700</v>
      </c>
      <c r="H51" s="127">
        <f>SUM(H52,H55,H58)</f>
        <v>9700</v>
      </c>
      <c r="I51" s="127">
        <f>SUM(I52,I55,I58)</f>
        <v>0</v>
      </c>
    </row>
    <row r="52" spans="1:9" ht="25.5" x14ac:dyDescent="0.25">
      <c r="A52" s="108">
        <v>2131</v>
      </c>
      <c r="B52" s="109" t="s">
        <v>80</v>
      </c>
      <c r="C52" s="110">
        <v>3</v>
      </c>
      <c r="D52" s="109">
        <v>1</v>
      </c>
      <c r="E52" s="116" t="s">
        <v>102</v>
      </c>
      <c r="F52" s="117" t="s">
        <v>103</v>
      </c>
      <c r="G52" s="113">
        <f t="shared" si="1"/>
        <v>0</v>
      </c>
      <c r="H52" s="120">
        <f>SUM(H54:H54)</f>
        <v>0</v>
      </c>
      <c r="I52" s="120">
        <f>SUM(I54:I54)</f>
        <v>0</v>
      </c>
    </row>
    <row r="53" spans="1:9" ht="25.5" x14ac:dyDescent="0.25">
      <c r="A53" s="108"/>
      <c r="B53" s="109"/>
      <c r="C53" s="110"/>
      <c r="D53" s="109"/>
      <c r="E53" s="116" t="s">
        <v>487</v>
      </c>
      <c r="F53" s="117"/>
      <c r="G53" s="113"/>
      <c r="H53" s="120"/>
      <c r="I53" s="120"/>
    </row>
    <row r="54" spans="1:9" x14ac:dyDescent="0.25">
      <c r="A54" s="108"/>
      <c r="B54" s="109"/>
      <c r="C54" s="110"/>
      <c r="D54" s="109"/>
      <c r="E54" s="116" t="s">
        <v>489</v>
      </c>
      <c r="F54" s="117"/>
      <c r="G54" s="113">
        <f>SUM(H54:I54)</f>
        <v>0</v>
      </c>
      <c r="H54" s="120">
        <f>SUM(H56:H56)</f>
        <v>0</v>
      </c>
      <c r="I54" s="120">
        <f>SUM(I56:I56)</f>
        <v>0</v>
      </c>
    </row>
    <row r="55" spans="1:9" x14ac:dyDescent="0.25">
      <c r="A55" s="108">
        <v>2132</v>
      </c>
      <c r="B55" s="109" t="s">
        <v>80</v>
      </c>
      <c r="C55" s="110">
        <v>3</v>
      </c>
      <c r="D55" s="109">
        <v>2</v>
      </c>
      <c r="E55" s="116" t="s">
        <v>104</v>
      </c>
      <c r="F55" s="117" t="s">
        <v>105</v>
      </c>
      <c r="G55" s="113">
        <f>SUM(H55:I55)</f>
        <v>0</v>
      </c>
      <c r="H55" s="120">
        <f>SUM(H57:H57)</f>
        <v>0</v>
      </c>
      <c r="I55" s="120">
        <f>SUM(I57:I57)</f>
        <v>0</v>
      </c>
    </row>
    <row r="56" spans="1:9" ht="25.5" x14ac:dyDescent="0.25">
      <c r="A56" s="108"/>
      <c r="B56" s="109"/>
      <c r="C56" s="110"/>
      <c r="D56" s="109"/>
      <c r="E56" s="116" t="s">
        <v>487</v>
      </c>
      <c r="F56" s="117"/>
      <c r="G56" s="113"/>
      <c r="H56" s="120"/>
      <c r="I56" s="120"/>
    </row>
    <row r="57" spans="1:9" x14ac:dyDescent="0.25">
      <c r="A57" s="108"/>
      <c r="B57" s="109"/>
      <c r="C57" s="110"/>
      <c r="D57" s="109"/>
      <c r="E57" s="116" t="s">
        <v>489</v>
      </c>
      <c r="F57" s="117"/>
      <c r="G57" s="113">
        <f t="shared" ref="G57:G64" si="2">SUM(H57:I57)</f>
        <v>0</v>
      </c>
      <c r="H57" s="120">
        <f>SUM(H59:H59)</f>
        <v>0</v>
      </c>
      <c r="I57" s="120">
        <f>SUM(I59:I59)</f>
        <v>0</v>
      </c>
    </row>
    <row r="58" spans="1:9" x14ac:dyDescent="0.25">
      <c r="A58" s="108">
        <v>2133</v>
      </c>
      <c r="B58" s="109" t="s">
        <v>80</v>
      </c>
      <c r="C58" s="110">
        <v>3</v>
      </c>
      <c r="D58" s="109">
        <v>3</v>
      </c>
      <c r="E58" s="116" t="s">
        <v>106</v>
      </c>
      <c r="F58" s="117" t="s">
        <v>107</v>
      </c>
      <c r="G58" s="113">
        <f t="shared" si="2"/>
        <v>9700</v>
      </c>
      <c r="H58" s="120">
        <f>SUM(H60:H63)</f>
        <v>9700</v>
      </c>
      <c r="I58" s="120">
        <f>SUM(I62:I62)</f>
        <v>0</v>
      </c>
    </row>
    <row r="59" spans="1:9" ht="25.5" x14ac:dyDescent="0.25">
      <c r="A59" s="108"/>
      <c r="B59" s="109"/>
      <c r="C59" s="110"/>
      <c r="D59" s="109"/>
      <c r="E59" s="116" t="s">
        <v>487</v>
      </c>
      <c r="F59" s="117"/>
      <c r="G59" s="113">
        <f t="shared" si="2"/>
        <v>0</v>
      </c>
      <c r="H59" s="120"/>
      <c r="I59" s="120"/>
    </row>
    <row r="60" spans="1:9" x14ac:dyDescent="0.25">
      <c r="A60" s="108"/>
      <c r="B60" s="109"/>
      <c r="C60" s="110"/>
      <c r="D60" s="109">
        <v>4231</v>
      </c>
      <c r="E60" s="119" t="s">
        <v>18</v>
      </c>
      <c r="F60" s="117"/>
      <c r="G60" s="113">
        <f t="shared" si="2"/>
        <v>1000</v>
      </c>
      <c r="H60" s="120">
        <v>1000</v>
      </c>
      <c r="I60" s="120"/>
    </row>
    <row r="61" spans="1:9" x14ac:dyDescent="0.25">
      <c r="A61" s="108"/>
      <c r="B61" s="109"/>
      <c r="C61" s="110"/>
      <c r="D61" s="109">
        <v>4232</v>
      </c>
      <c r="E61" s="119" t="s">
        <v>19</v>
      </c>
      <c r="F61" s="117"/>
      <c r="G61" s="113">
        <f t="shared" si="2"/>
        <v>6500</v>
      </c>
      <c r="H61" s="120">
        <v>6500</v>
      </c>
      <c r="I61" s="120"/>
    </row>
    <row r="62" spans="1:9" x14ac:dyDescent="0.25">
      <c r="A62" s="108"/>
      <c r="B62" s="109"/>
      <c r="C62" s="110"/>
      <c r="D62" s="109">
        <v>4234</v>
      </c>
      <c r="E62" s="119" t="s">
        <v>490</v>
      </c>
      <c r="F62" s="117"/>
      <c r="G62" s="113">
        <f t="shared" si="2"/>
        <v>2200</v>
      </c>
      <c r="H62" s="120">
        <v>2200</v>
      </c>
      <c r="I62" s="120"/>
    </row>
    <row r="63" spans="1:9" x14ac:dyDescent="0.25">
      <c r="A63" s="108">
        <v>2140</v>
      </c>
      <c r="B63" s="109" t="s">
        <v>80</v>
      </c>
      <c r="C63" s="110">
        <v>4</v>
      </c>
      <c r="D63" s="109">
        <v>0</v>
      </c>
      <c r="E63" s="112" t="s">
        <v>108</v>
      </c>
      <c r="F63" s="112" t="s">
        <v>109</v>
      </c>
      <c r="G63" s="113">
        <f t="shared" si="2"/>
        <v>0</v>
      </c>
      <c r="H63" s="120">
        <f>SUM(H64)</f>
        <v>0</v>
      </c>
      <c r="I63" s="120">
        <f>SUM(I64)</f>
        <v>0</v>
      </c>
    </row>
    <row r="64" spans="1:9" x14ac:dyDescent="0.25">
      <c r="A64" s="108">
        <v>2141</v>
      </c>
      <c r="B64" s="109" t="s">
        <v>80</v>
      </c>
      <c r="C64" s="110">
        <v>4</v>
      </c>
      <c r="D64" s="109">
        <v>1</v>
      </c>
      <c r="E64" s="116" t="s">
        <v>110</v>
      </c>
      <c r="F64" s="121" t="s">
        <v>111</v>
      </c>
      <c r="G64" s="113">
        <f t="shared" si="2"/>
        <v>0</v>
      </c>
      <c r="H64" s="120">
        <f>SUM(H66:H66)</f>
        <v>0</v>
      </c>
      <c r="I64" s="120">
        <f>SUM(I66:I66)</f>
        <v>0</v>
      </c>
    </row>
    <row r="65" spans="1:9" ht="25.5" x14ac:dyDescent="0.25">
      <c r="A65" s="108"/>
      <c r="B65" s="109"/>
      <c r="C65" s="110"/>
      <c r="D65" s="109"/>
      <c r="E65" s="116" t="s">
        <v>487</v>
      </c>
      <c r="F65" s="117"/>
      <c r="G65" s="113"/>
      <c r="H65" s="120"/>
      <c r="I65" s="120"/>
    </row>
    <row r="66" spans="1:9" x14ac:dyDescent="0.25">
      <c r="A66" s="108"/>
      <c r="B66" s="109"/>
      <c r="C66" s="110"/>
      <c r="D66" s="109"/>
      <c r="E66" s="116" t="s">
        <v>489</v>
      </c>
      <c r="F66" s="117"/>
      <c r="G66" s="113">
        <f t="shared" ref="G66:G72" si="3">SUM(H66:I66)</f>
        <v>0</v>
      </c>
      <c r="H66" s="120">
        <f>SUM(H68:H68)</f>
        <v>0</v>
      </c>
      <c r="I66" s="120">
        <f>SUM(I68:I68)</f>
        <v>0</v>
      </c>
    </row>
    <row r="67" spans="1:9" ht="25.5" x14ac:dyDescent="0.25">
      <c r="A67" s="108">
        <v>2150</v>
      </c>
      <c r="B67" s="109" t="s">
        <v>80</v>
      </c>
      <c r="C67" s="110">
        <v>5</v>
      </c>
      <c r="D67" s="109">
        <v>0</v>
      </c>
      <c r="E67" s="112" t="s">
        <v>112</v>
      </c>
      <c r="F67" s="112" t="s">
        <v>113</v>
      </c>
      <c r="G67" s="113">
        <f t="shared" si="3"/>
        <v>0</v>
      </c>
      <c r="H67" s="120">
        <f>SUM(H68)</f>
        <v>0</v>
      </c>
      <c r="I67" s="120">
        <f>SUM(I68)</f>
        <v>0</v>
      </c>
    </row>
    <row r="68" spans="1:9" ht="25.5" x14ac:dyDescent="0.25">
      <c r="A68" s="108">
        <v>2151</v>
      </c>
      <c r="B68" s="109" t="s">
        <v>80</v>
      </c>
      <c r="C68" s="110">
        <v>5</v>
      </c>
      <c r="D68" s="109">
        <v>1</v>
      </c>
      <c r="E68" s="116" t="s">
        <v>114</v>
      </c>
      <c r="F68" s="121" t="s">
        <v>115</v>
      </c>
      <c r="G68" s="113">
        <f t="shared" si="3"/>
        <v>0</v>
      </c>
      <c r="H68" s="120">
        <f>SUM(H70:H70)</f>
        <v>0</v>
      </c>
      <c r="I68" s="120">
        <f>SUM(I70:I70)</f>
        <v>0</v>
      </c>
    </row>
    <row r="69" spans="1:9" ht="25.5" x14ac:dyDescent="0.25">
      <c r="A69" s="108"/>
      <c r="B69" s="109"/>
      <c r="C69" s="110"/>
      <c r="D69" s="109"/>
      <c r="E69" s="116" t="s">
        <v>487</v>
      </c>
      <c r="F69" s="117"/>
      <c r="G69" s="113">
        <f t="shared" si="3"/>
        <v>0</v>
      </c>
      <c r="H69" s="120"/>
      <c r="I69" s="120"/>
    </row>
    <row r="70" spans="1:9" x14ac:dyDescent="0.25">
      <c r="A70" s="108"/>
      <c r="B70" s="109"/>
      <c r="C70" s="110"/>
      <c r="D70" s="109"/>
      <c r="E70" s="116" t="s">
        <v>489</v>
      </c>
      <c r="F70" s="117"/>
      <c r="G70" s="113">
        <f t="shared" si="3"/>
        <v>0</v>
      </c>
      <c r="H70" s="120"/>
      <c r="I70" s="120"/>
    </row>
    <row r="71" spans="1:9" ht="25.5" x14ac:dyDescent="0.25">
      <c r="A71" s="108">
        <v>2160</v>
      </c>
      <c r="B71" s="109" t="s">
        <v>80</v>
      </c>
      <c r="C71" s="110">
        <v>6</v>
      </c>
      <c r="D71" s="109">
        <v>0</v>
      </c>
      <c r="E71" s="112" t="s">
        <v>491</v>
      </c>
      <c r="F71" s="112" t="s">
        <v>117</v>
      </c>
      <c r="G71" s="120">
        <f t="shared" si="3"/>
        <v>271177</v>
      </c>
      <c r="H71" s="120">
        <f>SUM(H72)</f>
        <v>39077</v>
      </c>
      <c r="I71" s="120">
        <f>SUM(I72)</f>
        <v>232100</v>
      </c>
    </row>
    <row r="72" spans="1:9" ht="25.5" x14ac:dyDescent="0.25">
      <c r="A72" s="108">
        <v>2161</v>
      </c>
      <c r="B72" s="109" t="s">
        <v>80</v>
      </c>
      <c r="C72" s="110">
        <v>6</v>
      </c>
      <c r="D72" s="109">
        <v>1</v>
      </c>
      <c r="E72" s="116" t="s">
        <v>118</v>
      </c>
      <c r="F72" s="117" t="s">
        <v>119</v>
      </c>
      <c r="G72" s="120">
        <f t="shared" si="3"/>
        <v>271177</v>
      </c>
      <c r="H72" s="120">
        <f>SUM(H74:H78)</f>
        <v>39077</v>
      </c>
      <c r="I72" s="120">
        <f>SUM(I74:I80)</f>
        <v>232100</v>
      </c>
    </row>
    <row r="73" spans="1:9" ht="25.5" x14ac:dyDescent="0.25">
      <c r="A73" s="108"/>
      <c r="B73" s="109"/>
      <c r="C73" s="110"/>
      <c r="D73" s="109"/>
      <c r="E73" s="116" t="s">
        <v>487</v>
      </c>
      <c r="F73" s="117"/>
      <c r="G73" s="113"/>
      <c r="H73" s="120"/>
      <c r="I73" s="120"/>
    </row>
    <row r="74" spans="1:9" x14ac:dyDescent="0.25">
      <c r="A74" s="108"/>
      <c r="B74" s="109"/>
      <c r="C74" s="110"/>
      <c r="D74" s="109">
        <v>4241</v>
      </c>
      <c r="E74" s="119" t="s">
        <v>28</v>
      </c>
      <c r="F74" s="117"/>
      <c r="G74" s="113">
        <f t="shared" ref="G74:G82" si="4">SUM(H74:I74)</f>
        <v>5200</v>
      </c>
      <c r="H74" s="120">
        <v>5200</v>
      </c>
      <c r="I74" s="120"/>
    </row>
    <row r="75" spans="1:9" ht="25.5" x14ac:dyDescent="0.25">
      <c r="A75" s="108"/>
      <c r="B75" s="109"/>
      <c r="C75" s="110"/>
      <c r="D75" s="109" t="s">
        <v>40</v>
      </c>
      <c r="E75" s="119" t="s">
        <v>39</v>
      </c>
      <c r="F75" s="117"/>
      <c r="G75" s="113">
        <f t="shared" si="4"/>
        <v>21177</v>
      </c>
      <c r="H75" s="120">
        <v>21177</v>
      </c>
      <c r="I75" s="120"/>
    </row>
    <row r="76" spans="1:9" x14ac:dyDescent="0.25">
      <c r="A76" s="108"/>
      <c r="B76" s="109"/>
      <c r="C76" s="110"/>
      <c r="D76" s="109">
        <v>4823</v>
      </c>
      <c r="E76" s="119" t="s">
        <v>50</v>
      </c>
      <c r="F76" s="117"/>
      <c r="G76" s="113">
        <f t="shared" si="4"/>
        <v>10500</v>
      </c>
      <c r="H76" s="120">
        <v>10500</v>
      </c>
      <c r="I76" s="120"/>
    </row>
    <row r="77" spans="1:9" x14ac:dyDescent="0.25">
      <c r="A77" s="108"/>
      <c r="B77" s="109"/>
      <c r="C77" s="110"/>
      <c r="D77" s="109">
        <v>4831</v>
      </c>
      <c r="E77" s="119" t="s">
        <v>52</v>
      </c>
      <c r="F77" s="94" t="s">
        <v>53</v>
      </c>
      <c r="G77" s="113">
        <f t="shared" si="4"/>
        <v>2200</v>
      </c>
      <c r="H77" s="113">
        <v>2200</v>
      </c>
      <c r="I77" s="120"/>
    </row>
    <row r="78" spans="1:9" x14ac:dyDescent="0.25">
      <c r="A78" s="108"/>
      <c r="B78" s="109"/>
      <c r="C78" s="110"/>
      <c r="D78" s="109">
        <v>5112</v>
      </c>
      <c r="E78" s="119" t="s">
        <v>55</v>
      </c>
      <c r="F78" s="117"/>
      <c r="G78" s="113">
        <f t="shared" si="4"/>
        <v>102000</v>
      </c>
      <c r="H78" s="120">
        <v>0</v>
      </c>
      <c r="I78" s="120">
        <v>102000</v>
      </c>
    </row>
    <row r="79" spans="1:9" x14ac:dyDescent="0.25">
      <c r="A79" s="108"/>
      <c r="B79" s="109"/>
      <c r="C79" s="110"/>
      <c r="D79" s="109">
        <v>5134</v>
      </c>
      <c r="E79" s="119" t="s">
        <v>61</v>
      </c>
      <c r="F79" s="117"/>
      <c r="G79" s="113">
        <f t="shared" si="4"/>
        <v>2000</v>
      </c>
      <c r="H79" s="120"/>
      <c r="I79" s="120">
        <v>2000</v>
      </c>
    </row>
    <row r="80" spans="1:9" x14ac:dyDescent="0.25">
      <c r="A80" s="108"/>
      <c r="B80" s="109"/>
      <c r="C80" s="110"/>
      <c r="D80" s="109" t="s">
        <v>64</v>
      </c>
      <c r="E80" s="5" t="s">
        <v>63</v>
      </c>
      <c r="F80" s="117"/>
      <c r="G80" s="113">
        <f>H80+I80</f>
        <v>128100</v>
      </c>
      <c r="H80" s="120"/>
      <c r="I80" s="120">
        <v>128100</v>
      </c>
    </row>
    <row r="81" spans="1:9" x14ac:dyDescent="0.25">
      <c r="A81" s="108">
        <v>2170</v>
      </c>
      <c r="B81" s="109" t="s">
        <v>80</v>
      </c>
      <c r="C81" s="110">
        <v>7</v>
      </c>
      <c r="D81" s="109">
        <v>0</v>
      </c>
      <c r="E81" s="112" t="s">
        <v>120</v>
      </c>
      <c r="F81" s="117"/>
      <c r="G81" s="113">
        <f t="shared" si="4"/>
        <v>0</v>
      </c>
      <c r="H81" s="120">
        <f>SUM(H82)</f>
        <v>0</v>
      </c>
      <c r="I81" s="120">
        <f>SUM(I82)</f>
        <v>0</v>
      </c>
    </row>
    <row r="82" spans="1:9" x14ac:dyDescent="0.25">
      <c r="A82" s="108">
        <v>2171</v>
      </c>
      <c r="B82" s="109" t="s">
        <v>80</v>
      </c>
      <c r="C82" s="110">
        <v>7</v>
      </c>
      <c r="D82" s="109">
        <v>1</v>
      </c>
      <c r="E82" s="116" t="s">
        <v>121</v>
      </c>
      <c r="F82" s="117"/>
      <c r="G82" s="113">
        <f t="shared" si="4"/>
        <v>0</v>
      </c>
      <c r="H82" s="120">
        <f>SUM(H84:H84)</f>
        <v>0</v>
      </c>
      <c r="I82" s="120">
        <f>SUM(I84:I84)</f>
        <v>0</v>
      </c>
    </row>
    <row r="83" spans="1:9" ht="25.5" x14ac:dyDescent="0.25">
      <c r="A83" s="108"/>
      <c r="B83" s="109"/>
      <c r="C83" s="110"/>
      <c r="D83" s="109"/>
      <c r="E83" s="116" t="s">
        <v>487</v>
      </c>
      <c r="F83" s="117"/>
      <c r="G83" s="113"/>
      <c r="H83" s="120"/>
      <c r="I83" s="120"/>
    </row>
    <row r="84" spans="1:9" x14ac:dyDescent="0.25">
      <c r="A84" s="108"/>
      <c r="B84" s="109"/>
      <c r="C84" s="110"/>
      <c r="D84" s="109"/>
      <c r="E84" s="116" t="s">
        <v>489</v>
      </c>
      <c r="F84" s="117"/>
      <c r="G84" s="113">
        <f>SUM(H84:I84)</f>
        <v>0</v>
      </c>
      <c r="H84" s="120"/>
      <c r="I84" s="120"/>
    </row>
    <row r="85" spans="1:9" ht="25.5" x14ac:dyDescent="0.25">
      <c r="A85" s="108">
        <v>2180</v>
      </c>
      <c r="B85" s="109" t="s">
        <v>80</v>
      </c>
      <c r="C85" s="110">
        <v>8</v>
      </c>
      <c r="D85" s="109">
        <v>0</v>
      </c>
      <c r="E85" s="112" t="s">
        <v>122</v>
      </c>
      <c r="F85" s="112" t="s">
        <v>123</v>
      </c>
      <c r="G85" s="113">
        <f t="shared" ref="G85:G139" si="5">SUM(H85:I85)</f>
        <v>0</v>
      </c>
      <c r="H85" s="120">
        <f>SUM(H86+H89)</f>
        <v>0</v>
      </c>
      <c r="I85" s="120">
        <f>SUM(I86+I89)</f>
        <v>0</v>
      </c>
    </row>
    <row r="86" spans="1:9" ht="25.5" x14ac:dyDescent="0.25">
      <c r="A86" s="108">
        <v>2181</v>
      </c>
      <c r="B86" s="109" t="s">
        <v>80</v>
      </c>
      <c r="C86" s="110">
        <v>8</v>
      </c>
      <c r="D86" s="109">
        <v>1</v>
      </c>
      <c r="E86" s="116" t="s">
        <v>122</v>
      </c>
      <c r="F86" s="121" t="s">
        <v>124</v>
      </c>
      <c r="G86" s="113">
        <f t="shared" si="5"/>
        <v>0</v>
      </c>
      <c r="H86" s="120">
        <f>SUM(H87:H88)</f>
        <v>0</v>
      </c>
      <c r="I86" s="120">
        <f>SUM(I87:I88)</f>
        <v>0</v>
      </c>
    </row>
    <row r="87" spans="1:9" x14ac:dyDescent="0.25">
      <c r="A87" s="108">
        <v>2182</v>
      </c>
      <c r="B87" s="109" t="s">
        <v>80</v>
      </c>
      <c r="C87" s="110">
        <v>8</v>
      </c>
      <c r="D87" s="109">
        <v>1</v>
      </c>
      <c r="E87" s="116" t="s">
        <v>125</v>
      </c>
      <c r="F87" s="121"/>
      <c r="G87" s="113">
        <f t="shared" si="5"/>
        <v>0</v>
      </c>
      <c r="H87" s="120">
        <v>0</v>
      </c>
      <c r="I87" s="120"/>
    </row>
    <row r="88" spans="1:9" x14ac:dyDescent="0.25">
      <c r="A88" s="108">
        <v>2183</v>
      </c>
      <c r="B88" s="109" t="s">
        <v>80</v>
      </c>
      <c r="C88" s="110">
        <v>8</v>
      </c>
      <c r="D88" s="109">
        <v>1</v>
      </c>
      <c r="E88" s="116" t="s">
        <v>126</v>
      </c>
      <c r="F88" s="121"/>
      <c r="G88" s="113">
        <f t="shared" si="5"/>
        <v>0</v>
      </c>
      <c r="H88" s="120">
        <v>0</v>
      </c>
      <c r="I88" s="120"/>
    </row>
    <row r="89" spans="1:9" ht="25.5" x14ac:dyDescent="0.25">
      <c r="A89" s="108">
        <v>2184</v>
      </c>
      <c r="B89" s="109" t="s">
        <v>80</v>
      </c>
      <c r="C89" s="110">
        <v>8</v>
      </c>
      <c r="D89" s="109">
        <v>1</v>
      </c>
      <c r="E89" s="116" t="s">
        <v>127</v>
      </c>
      <c r="F89" s="121"/>
      <c r="G89" s="113">
        <v>0</v>
      </c>
      <c r="H89" s="120">
        <v>0</v>
      </c>
      <c r="I89" s="120"/>
    </row>
    <row r="90" spans="1:9" ht="25.5" x14ac:dyDescent="0.25">
      <c r="A90" s="108"/>
      <c r="B90" s="109"/>
      <c r="C90" s="110"/>
      <c r="D90" s="109"/>
      <c r="E90" s="116" t="s">
        <v>487</v>
      </c>
      <c r="F90" s="117"/>
      <c r="G90" s="113"/>
      <c r="H90" s="120"/>
      <c r="I90" s="120"/>
    </row>
    <row r="91" spans="1:9" x14ac:dyDescent="0.25">
      <c r="A91" s="108"/>
      <c r="B91" s="109"/>
      <c r="C91" s="110"/>
      <c r="D91" s="109"/>
      <c r="E91" s="116" t="s">
        <v>489</v>
      </c>
      <c r="F91" s="117"/>
      <c r="G91" s="113">
        <f>SUM(H91:I91)</f>
        <v>0</v>
      </c>
      <c r="H91" s="120">
        <v>0</v>
      </c>
      <c r="I91" s="120">
        <f>SUM(I93:I93)</f>
        <v>0</v>
      </c>
    </row>
    <row r="92" spans="1:9" s="107" customFormat="1" ht="25.5" x14ac:dyDescent="0.25">
      <c r="A92" s="128">
        <v>2200</v>
      </c>
      <c r="B92" s="104" t="s">
        <v>128</v>
      </c>
      <c r="C92" s="105">
        <v>0</v>
      </c>
      <c r="D92" s="104">
        <v>0</v>
      </c>
      <c r="E92" s="98" t="s">
        <v>129</v>
      </c>
      <c r="F92" s="93" t="s">
        <v>130</v>
      </c>
      <c r="G92" s="100">
        <f t="shared" si="5"/>
        <v>17800</v>
      </c>
      <c r="H92" s="100">
        <f>SUM(H93,H97,H105,H109,H111)</f>
        <v>9800</v>
      </c>
      <c r="I92" s="100">
        <f>SUM(I93,I97,I105,I109,I111)</f>
        <v>8000</v>
      </c>
    </row>
    <row r="93" spans="1:9" x14ac:dyDescent="0.25">
      <c r="A93" s="108">
        <v>2210</v>
      </c>
      <c r="B93" s="109" t="s">
        <v>128</v>
      </c>
      <c r="C93" s="110">
        <v>1</v>
      </c>
      <c r="D93" s="109">
        <v>0</v>
      </c>
      <c r="E93" s="112" t="s">
        <v>131</v>
      </c>
      <c r="F93" s="129" t="s">
        <v>132</v>
      </c>
      <c r="G93" s="100">
        <f t="shared" si="5"/>
        <v>0</v>
      </c>
      <c r="H93" s="130">
        <f>SUM(H94)</f>
        <v>0</v>
      </c>
      <c r="I93" s="120">
        <f>SUM(I94)</f>
        <v>0</v>
      </c>
    </row>
    <row r="94" spans="1:9" x14ac:dyDescent="0.25">
      <c r="A94" s="108">
        <v>2211</v>
      </c>
      <c r="B94" s="109" t="s">
        <v>128</v>
      </c>
      <c r="C94" s="110">
        <v>1</v>
      </c>
      <c r="D94" s="109">
        <v>1</v>
      </c>
      <c r="E94" s="116" t="s">
        <v>133</v>
      </c>
      <c r="F94" s="121" t="s">
        <v>134</v>
      </c>
      <c r="G94" s="113">
        <f t="shared" si="5"/>
        <v>0</v>
      </c>
      <c r="H94" s="120">
        <f>SUM(H96:H96)</f>
        <v>0</v>
      </c>
      <c r="I94" s="120">
        <f>SUM(I96:I96)</f>
        <v>0</v>
      </c>
    </row>
    <row r="95" spans="1:9" ht="25.5" x14ac:dyDescent="0.25">
      <c r="A95" s="108"/>
      <c r="B95" s="109"/>
      <c r="C95" s="110"/>
      <c r="D95" s="109"/>
      <c r="E95" s="116" t="s">
        <v>487</v>
      </c>
      <c r="F95" s="117"/>
      <c r="G95" s="113"/>
      <c r="H95" s="120"/>
      <c r="I95" s="120"/>
    </row>
    <row r="96" spans="1:9" x14ac:dyDescent="0.25">
      <c r="A96" s="108"/>
      <c r="B96" s="109"/>
      <c r="C96" s="110"/>
      <c r="D96" s="109">
        <v>4239</v>
      </c>
      <c r="E96" s="121" t="s">
        <v>492</v>
      </c>
      <c r="F96" s="117"/>
      <c r="G96" s="113">
        <f>H96</f>
        <v>0</v>
      </c>
      <c r="H96" s="120">
        <v>0</v>
      </c>
      <c r="I96" s="120"/>
    </row>
    <row r="97" spans="1:9" x14ac:dyDescent="0.25">
      <c r="A97" s="108">
        <v>2220</v>
      </c>
      <c r="B97" s="109" t="s">
        <v>128</v>
      </c>
      <c r="C97" s="110">
        <v>2</v>
      </c>
      <c r="D97" s="109">
        <v>0</v>
      </c>
      <c r="E97" s="112" t="s">
        <v>135</v>
      </c>
      <c r="F97" s="129" t="s">
        <v>136</v>
      </c>
      <c r="G97" s="100">
        <f t="shared" si="5"/>
        <v>11800</v>
      </c>
      <c r="H97" s="100">
        <f>SUM(H98)</f>
        <v>3800</v>
      </c>
      <c r="I97" s="120">
        <f>SUM(I98)</f>
        <v>8000</v>
      </c>
    </row>
    <row r="98" spans="1:9" x14ac:dyDescent="0.25">
      <c r="A98" s="108">
        <v>2221</v>
      </c>
      <c r="B98" s="109" t="s">
        <v>128</v>
      </c>
      <c r="C98" s="110">
        <v>2</v>
      </c>
      <c r="D98" s="109">
        <v>1</v>
      </c>
      <c r="E98" s="116" t="s">
        <v>137</v>
      </c>
      <c r="F98" s="121" t="s">
        <v>138</v>
      </c>
      <c r="G98" s="113">
        <f t="shared" si="5"/>
        <v>11800</v>
      </c>
      <c r="H98" s="113">
        <f>H100+H102+H103+H101</f>
        <v>3800</v>
      </c>
      <c r="I98" s="120">
        <f>SUM(I100:I104)</f>
        <v>8000</v>
      </c>
    </row>
    <row r="99" spans="1:9" ht="25.5" x14ac:dyDescent="0.25">
      <c r="A99" s="108"/>
      <c r="B99" s="109"/>
      <c r="C99" s="110"/>
      <c r="D99" s="109"/>
      <c r="E99" s="116" t="s">
        <v>487</v>
      </c>
      <c r="F99" s="117"/>
      <c r="G99" s="113"/>
      <c r="H99" s="113"/>
      <c r="I99" s="120"/>
    </row>
    <row r="100" spans="1:9" x14ac:dyDescent="0.25">
      <c r="A100" s="108"/>
      <c r="B100" s="109"/>
      <c r="C100" s="110"/>
      <c r="D100" s="109">
        <v>4239</v>
      </c>
      <c r="E100" s="121" t="s">
        <v>492</v>
      </c>
      <c r="F100" s="117"/>
      <c r="G100" s="113">
        <f t="shared" si="5"/>
        <v>1000</v>
      </c>
      <c r="H100" s="113">
        <v>1000</v>
      </c>
      <c r="I100" s="120"/>
    </row>
    <row r="101" spans="1:9" ht="25.5" x14ac:dyDescent="0.25">
      <c r="A101" s="108"/>
      <c r="B101" s="109"/>
      <c r="C101" s="110"/>
      <c r="D101" s="109" t="s">
        <v>32</v>
      </c>
      <c r="E101" s="119" t="s">
        <v>31</v>
      </c>
      <c r="F101" s="117"/>
      <c r="G101" s="113">
        <f t="shared" si="5"/>
        <v>500</v>
      </c>
      <c r="H101" s="113">
        <v>500</v>
      </c>
      <c r="I101" s="120"/>
    </row>
    <row r="102" spans="1:9" x14ac:dyDescent="0.25">
      <c r="A102" s="108"/>
      <c r="B102" s="109"/>
      <c r="C102" s="110"/>
      <c r="D102" s="109">
        <v>4267</v>
      </c>
      <c r="E102" s="119" t="s">
        <v>36</v>
      </c>
      <c r="F102" s="117"/>
      <c r="G102" s="113">
        <f t="shared" si="5"/>
        <v>300</v>
      </c>
      <c r="H102" s="113">
        <v>300</v>
      </c>
      <c r="I102" s="120"/>
    </row>
    <row r="103" spans="1:9" x14ac:dyDescent="0.25">
      <c r="A103" s="108"/>
      <c r="B103" s="109"/>
      <c r="C103" s="110"/>
      <c r="D103" s="109">
        <v>4269</v>
      </c>
      <c r="E103" s="119" t="s">
        <v>37</v>
      </c>
      <c r="F103" s="117"/>
      <c r="G103" s="113">
        <f t="shared" si="5"/>
        <v>2000</v>
      </c>
      <c r="H103" s="113">
        <v>2000</v>
      </c>
      <c r="I103" s="120"/>
    </row>
    <row r="104" spans="1:9" ht="25.5" x14ac:dyDescent="0.25">
      <c r="A104" s="108"/>
      <c r="B104" s="109"/>
      <c r="C104" s="110"/>
      <c r="D104" s="109" t="s">
        <v>66</v>
      </c>
      <c r="E104" s="119" t="s">
        <v>65</v>
      </c>
      <c r="F104" s="117"/>
      <c r="G104" s="113">
        <f t="shared" si="5"/>
        <v>8000</v>
      </c>
      <c r="H104" s="113"/>
      <c r="I104" s="120">
        <v>8000</v>
      </c>
    </row>
    <row r="105" spans="1:9" x14ac:dyDescent="0.25">
      <c r="A105" s="108">
        <v>2230</v>
      </c>
      <c r="B105" s="109" t="s">
        <v>128</v>
      </c>
      <c r="C105" s="110">
        <v>3</v>
      </c>
      <c r="D105" s="109">
        <v>0</v>
      </c>
      <c r="E105" s="112" t="s">
        <v>139</v>
      </c>
      <c r="F105" s="129" t="s">
        <v>140</v>
      </c>
      <c r="G105" s="113">
        <f t="shared" si="5"/>
        <v>0</v>
      </c>
      <c r="H105" s="120">
        <f>SUM(H106)</f>
        <v>0</v>
      </c>
      <c r="I105" s="120">
        <f>SUM(I106)</f>
        <v>0</v>
      </c>
    </row>
    <row r="106" spans="1:9" x14ac:dyDescent="0.25">
      <c r="A106" s="108">
        <v>2231</v>
      </c>
      <c r="B106" s="109" t="s">
        <v>128</v>
      </c>
      <c r="C106" s="110">
        <v>3</v>
      </c>
      <c r="D106" s="109">
        <v>1</v>
      </c>
      <c r="E106" s="116" t="s">
        <v>141</v>
      </c>
      <c r="F106" s="121" t="s">
        <v>142</v>
      </c>
      <c r="G106" s="113">
        <f t="shared" si="5"/>
        <v>0</v>
      </c>
      <c r="H106" s="120">
        <f>SUM(H108:H108)</f>
        <v>0</v>
      </c>
      <c r="I106" s="120">
        <f>SUM(I108:I108)</f>
        <v>0</v>
      </c>
    </row>
    <row r="107" spans="1:9" ht="25.5" x14ac:dyDescent="0.25">
      <c r="A107" s="108"/>
      <c r="B107" s="109"/>
      <c r="C107" s="110"/>
      <c r="D107" s="109"/>
      <c r="E107" s="116" t="s">
        <v>487</v>
      </c>
      <c r="F107" s="117"/>
      <c r="G107" s="113"/>
      <c r="H107" s="120"/>
      <c r="I107" s="120"/>
    </row>
    <row r="108" spans="1:9" x14ac:dyDescent="0.25">
      <c r="A108" s="108"/>
      <c r="B108" s="109"/>
      <c r="C108" s="110"/>
      <c r="D108" s="109"/>
      <c r="E108" s="116" t="s">
        <v>489</v>
      </c>
      <c r="F108" s="117"/>
      <c r="G108" s="113">
        <f>SUM(H108:I108)</f>
        <v>0</v>
      </c>
      <c r="H108" s="120">
        <f>SUM(H110:H110)</f>
        <v>0</v>
      </c>
      <c r="I108" s="120">
        <f>SUM(I110:I110)</f>
        <v>0</v>
      </c>
    </row>
    <row r="109" spans="1:9" ht="25.5" x14ac:dyDescent="0.25">
      <c r="A109" s="108">
        <v>2240</v>
      </c>
      <c r="B109" s="109" t="s">
        <v>128</v>
      </c>
      <c r="C109" s="110">
        <v>4</v>
      </c>
      <c r="D109" s="109">
        <v>0</v>
      </c>
      <c r="E109" s="112" t="s">
        <v>143</v>
      </c>
      <c r="F109" s="112" t="s">
        <v>144</v>
      </c>
      <c r="G109" s="113">
        <f t="shared" si="5"/>
        <v>0</v>
      </c>
      <c r="H109" s="120">
        <f>SUM(H110)</f>
        <v>0</v>
      </c>
      <c r="I109" s="120">
        <f>SUM(I110)</f>
        <v>0</v>
      </c>
    </row>
    <row r="110" spans="1:9" ht="25.5" x14ac:dyDescent="0.25">
      <c r="A110" s="108">
        <v>2241</v>
      </c>
      <c r="B110" s="109" t="s">
        <v>128</v>
      </c>
      <c r="C110" s="110">
        <v>4</v>
      </c>
      <c r="D110" s="109">
        <v>1</v>
      </c>
      <c r="E110" s="116" t="s">
        <v>143</v>
      </c>
      <c r="F110" s="121" t="s">
        <v>144</v>
      </c>
      <c r="G110" s="113">
        <f t="shared" si="5"/>
        <v>0</v>
      </c>
      <c r="H110" s="120"/>
      <c r="I110" s="120"/>
    </row>
    <row r="111" spans="1:9" x14ac:dyDescent="0.25">
      <c r="A111" s="108">
        <v>2250</v>
      </c>
      <c r="B111" s="109" t="s">
        <v>128</v>
      </c>
      <c r="C111" s="110">
        <v>5</v>
      </c>
      <c r="D111" s="109">
        <v>0</v>
      </c>
      <c r="E111" s="112" t="s">
        <v>145</v>
      </c>
      <c r="F111" s="112" t="s">
        <v>146</v>
      </c>
      <c r="G111" s="100">
        <f t="shared" si="5"/>
        <v>6000</v>
      </c>
      <c r="H111" s="100">
        <f>SUM(H112)</f>
        <v>6000</v>
      </c>
      <c r="I111" s="120">
        <f>SUM(I112)</f>
        <v>0</v>
      </c>
    </row>
    <row r="112" spans="1:9" x14ac:dyDescent="0.25">
      <c r="A112" s="108">
        <v>2251</v>
      </c>
      <c r="B112" s="109" t="s">
        <v>128</v>
      </c>
      <c r="C112" s="110">
        <v>5</v>
      </c>
      <c r="D112" s="109">
        <v>1</v>
      </c>
      <c r="E112" s="116" t="s">
        <v>147</v>
      </c>
      <c r="F112" s="121" t="s">
        <v>148</v>
      </c>
      <c r="G112" s="113">
        <f t="shared" si="5"/>
        <v>6000</v>
      </c>
      <c r="H112" s="113">
        <f>SUM(H114:H115)</f>
        <v>6000</v>
      </c>
      <c r="I112" s="120">
        <f>SUM(I115:I115)</f>
        <v>0</v>
      </c>
    </row>
    <row r="113" spans="1:9" ht="25.5" x14ac:dyDescent="0.25">
      <c r="A113" s="108"/>
      <c r="B113" s="109"/>
      <c r="C113" s="110"/>
      <c r="D113" s="109"/>
      <c r="E113" s="116" t="s">
        <v>487</v>
      </c>
      <c r="F113" s="117"/>
      <c r="G113" s="113"/>
      <c r="H113" s="113"/>
      <c r="I113" s="120"/>
    </row>
    <row r="114" spans="1:9" x14ac:dyDescent="0.25">
      <c r="A114" s="108"/>
      <c r="B114" s="109"/>
      <c r="C114" s="110"/>
      <c r="D114" s="109">
        <v>4239</v>
      </c>
      <c r="E114" s="121" t="s">
        <v>492</v>
      </c>
      <c r="F114" s="117"/>
      <c r="G114" s="113">
        <f>SUM(H114:I114)</f>
        <v>1000</v>
      </c>
      <c r="H114" s="113">
        <v>1000</v>
      </c>
      <c r="I114" s="120"/>
    </row>
    <row r="115" spans="1:9" ht="25.5" x14ac:dyDescent="0.25">
      <c r="A115" s="108"/>
      <c r="B115" s="109"/>
      <c r="C115" s="110"/>
      <c r="D115" s="109">
        <v>4841</v>
      </c>
      <c r="E115" s="119" t="s">
        <v>54</v>
      </c>
      <c r="F115" s="117"/>
      <c r="G115" s="113">
        <f>SUM(H115:I115)</f>
        <v>5000</v>
      </c>
      <c r="H115" s="113">
        <v>5000</v>
      </c>
      <c r="I115" s="120"/>
    </row>
    <row r="116" spans="1:9" s="107" customFormat="1" ht="51" x14ac:dyDescent="0.25">
      <c r="A116" s="103">
        <v>2300</v>
      </c>
      <c r="B116" s="104" t="s">
        <v>149</v>
      </c>
      <c r="C116" s="105">
        <v>0</v>
      </c>
      <c r="D116" s="104">
        <v>0</v>
      </c>
      <c r="E116" s="98" t="s">
        <v>493</v>
      </c>
      <c r="F116" s="95" t="s">
        <v>151</v>
      </c>
      <c r="G116" s="100">
        <f t="shared" si="5"/>
        <v>1000</v>
      </c>
      <c r="H116" s="100">
        <f>SUM(H117,H127,H131,H138,H142,H146,H150)</f>
        <v>1000</v>
      </c>
      <c r="I116" s="100">
        <f>SUM(I117,I127,I131,I138,I142,I146,I150)</f>
        <v>0</v>
      </c>
    </row>
    <row r="117" spans="1:9" x14ac:dyDescent="0.25">
      <c r="A117" s="108">
        <v>2310</v>
      </c>
      <c r="B117" s="109" t="s">
        <v>149</v>
      </c>
      <c r="C117" s="110">
        <v>1</v>
      </c>
      <c r="D117" s="109">
        <v>0</v>
      </c>
      <c r="E117" s="112" t="s">
        <v>152</v>
      </c>
      <c r="F117" s="112" t="s">
        <v>153</v>
      </c>
      <c r="G117" s="113">
        <f t="shared" si="5"/>
        <v>0</v>
      </c>
      <c r="H117" s="120">
        <f>SUM(H118+H121+H124)</f>
        <v>0</v>
      </c>
      <c r="I117" s="120">
        <f>SUM(I118+I121+I124)</f>
        <v>0</v>
      </c>
    </row>
    <row r="118" spans="1:9" x14ac:dyDescent="0.25">
      <c r="A118" s="108">
        <v>2311</v>
      </c>
      <c r="B118" s="109" t="s">
        <v>149</v>
      </c>
      <c r="C118" s="110">
        <v>1</v>
      </c>
      <c r="D118" s="109">
        <v>1</v>
      </c>
      <c r="E118" s="116" t="s">
        <v>154</v>
      </c>
      <c r="F118" s="121" t="s">
        <v>155</v>
      </c>
      <c r="G118" s="113">
        <f t="shared" si="5"/>
        <v>0</v>
      </c>
      <c r="H118" s="120">
        <f>SUM(H120:H120)</f>
        <v>0</v>
      </c>
      <c r="I118" s="120">
        <f>SUM(I120:I120)</f>
        <v>0</v>
      </c>
    </row>
    <row r="119" spans="1:9" ht="25.5" x14ac:dyDescent="0.25">
      <c r="A119" s="108"/>
      <c r="B119" s="109"/>
      <c r="C119" s="110"/>
      <c r="D119" s="109"/>
      <c r="E119" s="116" t="s">
        <v>487</v>
      </c>
      <c r="F119" s="117"/>
      <c r="G119" s="113"/>
      <c r="H119" s="120"/>
      <c r="I119" s="120"/>
    </row>
    <row r="120" spans="1:9" x14ac:dyDescent="0.25">
      <c r="A120" s="108"/>
      <c r="B120" s="109"/>
      <c r="C120" s="110"/>
      <c r="D120" s="109"/>
      <c r="E120" s="116" t="s">
        <v>489</v>
      </c>
      <c r="F120" s="117"/>
      <c r="G120" s="113">
        <f>SUM(H120:I120)</f>
        <v>0</v>
      </c>
      <c r="H120" s="120">
        <f>SUM(H122:H122)</f>
        <v>0</v>
      </c>
      <c r="I120" s="120">
        <f>SUM(I122:I122)</f>
        <v>0</v>
      </c>
    </row>
    <row r="121" spans="1:9" x14ac:dyDescent="0.25">
      <c r="A121" s="108">
        <v>2312</v>
      </c>
      <c r="B121" s="109" t="s">
        <v>149</v>
      </c>
      <c r="C121" s="110">
        <v>1</v>
      </c>
      <c r="D121" s="109">
        <v>2</v>
      </c>
      <c r="E121" s="116" t="s">
        <v>156</v>
      </c>
      <c r="F121" s="121"/>
      <c r="G121" s="113">
        <f t="shared" si="5"/>
        <v>0</v>
      </c>
      <c r="H121" s="120">
        <f>SUM(H123:H123)</f>
        <v>0</v>
      </c>
      <c r="I121" s="120">
        <f>SUM(I123:I123)</f>
        <v>0</v>
      </c>
    </row>
    <row r="122" spans="1:9" ht="25.5" x14ac:dyDescent="0.25">
      <c r="A122" s="108"/>
      <c r="B122" s="109"/>
      <c r="C122" s="110"/>
      <c r="D122" s="109"/>
      <c r="E122" s="116" t="s">
        <v>487</v>
      </c>
      <c r="F122" s="117"/>
      <c r="G122" s="113"/>
      <c r="H122" s="120"/>
      <c r="I122" s="120"/>
    </row>
    <row r="123" spans="1:9" x14ac:dyDescent="0.25">
      <c r="A123" s="108"/>
      <c r="B123" s="109"/>
      <c r="C123" s="110"/>
      <c r="D123" s="109"/>
      <c r="E123" s="116" t="s">
        <v>489</v>
      </c>
      <c r="F123" s="117"/>
      <c r="G123" s="113">
        <f>SUM(H123:I123)</f>
        <v>0</v>
      </c>
      <c r="H123" s="120">
        <f>SUM(H125:H125)</f>
        <v>0</v>
      </c>
      <c r="I123" s="120">
        <f>SUM(I125:I125)</f>
        <v>0</v>
      </c>
    </row>
    <row r="124" spans="1:9" x14ac:dyDescent="0.25">
      <c r="A124" s="108">
        <v>2313</v>
      </c>
      <c r="B124" s="109" t="s">
        <v>149</v>
      </c>
      <c r="C124" s="110">
        <v>1</v>
      </c>
      <c r="D124" s="109">
        <v>3</v>
      </c>
      <c r="E124" s="116" t="s">
        <v>157</v>
      </c>
      <c r="F124" s="121"/>
      <c r="G124" s="113">
        <f t="shared" si="5"/>
        <v>0</v>
      </c>
      <c r="H124" s="120">
        <f>SUM(H126:H126)</f>
        <v>0</v>
      </c>
      <c r="I124" s="120">
        <f>SUM(I126:I126)</f>
        <v>0</v>
      </c>
    </row>
    <row r="125" spans="1:9" ht="25.5" x14ac:dyDescent="0.25">
      <c r="A125" s="108"/>
      <c r="B125" s="109"/>
      <c r="C125" s="110"/>
      <c r="D125" s="109"/>
      <c r="E125" s="116" t="s">
        <v>487</v>
      </c>
      <c r="F125" s="117"/>
      <c r="G125" s="113"/>
      <c r="H125" s="120"/>
      <c r="I125" s="120"/>
    </row>
    <row r="126" spans="1:9" x14ac:dyDescent="0.25">
      <c r="A126" s="108"/>
      <c r="B126" s="109"/>
      <c r="C126" s="110"/>
      <c r="D126" s="109"/>
      <c r="E126" s="116" t="s">
        <v>489</v>
      </c>
      <c r="F126" s="117"/>
      <c r="G126" s="113">
        <f>SUM(H126:I126)</f>
        <v>0</v>
      </c>
      <c r="H126" s="120">
        <v>0</v>
      </c>
      <c r="I126" s="120">
        <f>SUM(I128:I128)</f>
        <v>0</v>
      </c>
    </row>
    <row r="127" spans="1:9" x14ac:dyDescent="0.25">
      <c r="A127" s="108">
        <v>2320</v>
      </c>
      <c r="B127" s="109" t="s">
        <v>149</v>
      </c>
      <c r="C127" s="110">
        <v>2</v>
      </c>
      <c r="D127" s="109">
        <v>0</v>
      </c>
      <c r="E127" s="112" t="s">
        <v>158</v>
      </c>
      <c r="F127" s="112" t="s">
        <v>159</v>
      </c>
      <c r="G127" s="113">
        <f t="shared" si="5"/>
        <v>1000</v>
      </c>
      <c r="H127" s="120">
        <f>SUM(H128)</f>
        <v>1000</v>
      </c>
      <c r="I127" s="120">
        <f>SUM(I128)</f>
        <v>0</v>
      </c>
    </row>
    <row r="128" spans="1:9" x14ac:dyDescent="0.25">
      <c r="A128" s="108">
        <v>2321</v>
      </c>
      <c r="B128" s="109" t="s">
        <v>149</v>
      </c>
      <c r="C128" s="110">
        <v>2</v>
      </c>
      <c r="D128" s="109">
        <v>1</v>
      </c>
      <c r="E128" s="116" t="s">
        <v>160</v>
      </c>
      <c r="F128" s="121" t="s">
        <v>161</v>
      </c>
      <c r="G128" s="113">
        <f t="shared" si="5"/>
        <v>1000</v>
      </c>
      <c r="H128" s="120">
        <f>SUM(H130:H130)</f>
        <v>1000</v>
      </c>
      <c r="I128" s="120">
        <f>SUM(I130:I130)</f>
        <v>0</v>
      </c>
    </row>
    <row r="129" spans="1:9" ht="25.5" x14ac:dyDescent="0.25">
      <c r="A129" s="108"/>
      <c r="B129" s="109"/>
      <c r="C129" s="110"/>
      <c r="D129" s="109"/>
      <c r="E129" s="116" t="s">
        <v>487</v>
      </c>
      <c r="F129" s="117"/>
      <c r="G129" s="113"/>
      <c r="H129" s="120"/>
      <c r="I129" s="120"/>
    </row>
    <row r="130" spans="1:9" x14ac:dyDescent="0.25">
      <c r="A130" s="108"/>
      <c r="B130" s="109"/>
      <c r="C130" s="110"/>
      <c r="D130" s="109">
        <v>4239</v>
      </c>
      <c r="E130" s="121" t="s">
        <v>492</v>
      </c>
      <c r="F130" s="117"/>
      <c r="G130" s="113">
        <f t="shared" si="5"/>
        <v>1000</v>
      </c>
      <c r="H130" s="120">
        <v>1000</v>
      </c>
      <c r="I130" s="120"/>
    </row>
    <row r="131" spans="1:9" ht="25.5" x14ac:dyDescent="0.25">
      <c r="A131" s="108">
        <v>2330</v>
      </c>
      <c r="B131" s="109" t="s">
        <v>149</v>
      </c>
      <c r="C131" s="110">
        <v>3</v>
      </c>
      <c r="D131" s="109">
        <v>0</v>
      </c>
      <c r="E131" s="112" t="s">
        <v>162</v>
      </c>
      <c r="F131" s="112" t="s">
        <v>163</v>
      </c>
      <c r="G131" s="113">
        <f t="shared" si="5"/>
        <v>0</v>
      </c>
      <c r="H131" s="120">
        <f>SUM(H132+H135)</f>
        <v>0</v>
      </c>
      <c r="I131" s="120">
        <f>SUM(I132)</f>
        <v>0</v>
      </c>
    </row>
    <row r="132" spans="1:9" x14ac:dyDescent="0.25">
      <c r="A132" s="108">
        <v>2331</v>
      </c>
      <c r="B132" s="109" t="s">
        <v>149</v>
      </c>
      <c r="C132" s="110">
        <v>3</v>
      </c>
      <c r="D132" s="109">
        <v>1</v>
      </c>
      <c r="E132" s="116" t="s">
        <v>164</v>
      </c>
      <c r="F132" s="121" t="s">
        <v>165</v>
      </c>
      <c r="G132" s="113">
        <f t="shared" si="5"/>
        <v>0</v>
      </c>
      <c r="H132" s="120">
        <f>SUM(H134:H134)</f>
        <v>0</v>
      </c>
      <c r="I132" s="120">
        <f>SUM(I134:I134)</f>
        <v>0</v>
      </c>
    </row>
    <row r="133" spans="1:9" ht="25.5" x14ac:dyDescent="0.25">
      <c r="A133" s="108"/>
      <c r="B133" s="109"/>
      <c r="C133" s="110"/>
      <c r="D133" s="109"/>
      <c r="E133" s="116" t="s">
        <v>487</v>
      </c>
      <c r="F133" s="117"/>
      <c r="G133" s="113"/>
      <c r="H133" s="120"/>
      <c r="I133" s="120"/>
    </row>
    <row r="134" spans="1:9" x14ac:dyDescent="0.25">
      <c r="A134" s="108"/>
      <c r="B134" s="109"/>
      <c r="C134" s="110"/>
      <c r="D134" s="109"/>
      <c r="E134" s="116" t="s">
        <v>489</v>
      </c>
      <c r="F134" s="117"/>
      <c r="G134" s="113">
        <f>SUM(H134:I134)</f>
        <v>0</v>
      </c>
      <c r="H134" s="120">
        <f>SUM(H136:H136)</f>
        <v>0</v>
      </c>
      <c r="I134" s="120">
        <f>SUM(I136:I136)</f>
        <v>0</v>
      </c>
    </row>
    <row r="135" spans="1:9" x14ac:dyDescent="0.25">
      <c r="A135" s="108">
        <v>2332</v>
      </c>
      <c r="B135" s="109" t="s">
        <v>149</v>
      </c>
      <c r="C135" s="110">
        <v>3</v>
      </c>
      <c r="D135" s="109">
        <v>2</v>
      </c>
      <c r="E135" s="116" t="s">
        <v>166</v>
      </c>
      <c r="F135" s="121"/>
      <c r="G135" s="113">
        <f t="shared" si="5"/>
        <v>0</v>
      </c>
      <c r="H135" s="120">
        <f>SUM(H137:H137)</f>
        <v>0</v>
      </c>
      <c r="I135" s="120">
        <f>SUM(I137:I137)</f>
        <v>0</v>
      </c>
    </row>
    <row r="136" spans="1:9" ht="25.5" x14ac:dyDescent="0.25">
      <c r="A136" s="108"/>
      <c r="B136" s="109"/>
      <c r="C136" s="110"/>
      <c r="D136" s="109"/>
      <c r="E136" s="116" t="s">
        <v>487</v>
      </c>
      <c r="F136" s="117"/>
      <c r="G136" s="113"/>
      <c r="H136" s="120"/>
      <c r="I136" s="120"/>
    </row>
    <row r="137" spans="1:9" x14ac:dyDescent="0.25">
      <c r="A137" s="108"/>
      <c r="B137" s="109"/>
      <c r="C137" s="110"/>
      <c r="D137" s="109"/>
      <c r="E137" s="116" t="s">
        <v>489</v>
      </c>
      <c r="F137" s="117"/>
      <c r="G137" s="113">
        <f>SUM(H137:I137)</f>
        <v>0</v>
      </c>
      <c r="H137" s="120">
        <f>SUM(H139:H139)</f>
        <v>0</v>
      </c>
      <c r="I137" s="120">
        <f>SUM(I139:I139)</f>
        <v>0</v>
      </c>
    </row>
    <row r="138" spans="1:9" x14ac:dyDescent="0.25">
      <c r="A138" s="108">
        <v>2340</v>
      </c>
      <c r="B138" s="109" t="s">
        <v>149</v>
      </c>
      <c r="C138" s="110">
        <v>4</v>
      </c>
      <c r="D138" s="109">
        <v>0</v>
      </c>
      <c r="E138" s="112" t="s">
        <v>167</v>
      </c>
      <c r="F138" s="121"/>
      <c r="G138" s="113">
        <f t="shared" si="5"/>
        <v>0</v>
      </c>
      <c r="H138" s="120">
        <f>SUM(H139)</f>
        <v>0</v>
      </c>
      <c r="I138" s="120">
        <f>SUM(I139)</f>
        <v>0</v>
      </c>
    </row>
    <row r="139" spans="1:9" x14ac:dyDescent="0.25">
      <c r="A139" s="108">
        <v>2341</v>
      </c>
      <c r="B139" s="109" t="s">
        <v>149</v>
      </c>
      <c r="C139" s="110">
        <v>4</v>
      </c>
      <c r="D139" s="109">
        <v>1</v>
      </c>
      <c r="E139" s="116" t="s">
        <v>168</v>
      </c>
      <c r="F139" s="121"/>
      <c r="G139" s="113">
        <f t="shared" si="5"/>
        <v>0</v>
      </c>
      <c r="H139" s="120">
        <f>SUM(H141:H141)</f>
        <v>0</v>
      </c>
      <c r="I139" s="120">
        <f>SUM(I141:I141)</f>
        <v>0</v>
      </c>
    </row>
    <row r="140" spans="1:9" ht="25.5" x14ac:dyDescent="0.25">
      <c r="A140" s="108"/>
      <c r="B140" s="109"/>
      <c r="C140" s="110"/>
      <c r="D140" s="109"/>
      <c r="E140" s="116" t="s">
        <v>487</v>
      </c>
      <c r="F140" s="117"/>
      <c r="G140" s="113"/>
      <c r="H140" s="120"/>
      <c r="I140" s="120"/>
    </row>
    <row r="141" spans="1:9" x14ac:dyDescent="0.25">
      <c r="A141" s="108"/>
      <c r="B141" s="109"/>
      <c r="C141" s="110"/>
      <c r="D141" s="109"/>
      <c r="E141" s="116" t="s">
        <v>489</v>
      </c>
      <c r="F141" s="117"/>
      <c r="G141" s="113">
        <f>SUM(H141:I141)</f>
        <v>0</v>
      </c>
      <c r="H141" s="120">
        <f>SUM(H143:H143)</f>
        <v>0</v>
      </c>
      <c r="I141" s="120">
        <f>SUM(I143:I143)</f>
        <v>0</v>
      </c>
    </row>
    <row r="142" spans="1:9" x14ac:dyDescent="0.25">
      <c r="A142" s="108">
        <v>2350</v>
      </c>
      <c r="B142" s="109" t="s">
        <v>149</v>
      </c>
      <c r="C142" s="110">
        <v>5</v>
      </c>
      <c r="D142" s="109">
        <v>0</v>
      </c>
      <c r="E142" s="112" t="s">
        <v>169</v>
      </c>
      <c r="F142" s="112" t="s">
        <v>170</v>
      </c>
      <c r="G142" s="113">
        <f t="shared" ref="G142:G163" si="6">SUM(H142:I142)</f>
        <v>0</v>
      </c>
      <c r="H142" s="120">
        <f>SUM(H143)</f>
        <v>0</v>
      </c>
      <c r="I142" s="120">
        <f>SUM(I143)</f>
        <v>0</v>
      </c>
    </row>
    <row r="143" spans="1:9" x14ac:dyDescent="0.25">
      <c r="A143" s="108">
        <v>2351</v>
      </c>
      <c r="B143" s="109" t="s">
        <v>149</v>
      </c>
      <c r="C143" s="110">
        <v>5</v>
      </c>
      <c r="D143" s="109">
        <v>1</v>
      </c>
      <c r="E143" s="116" t="s">
        <v>171</v>
      </c>
      <c r="F143" s="121" t="s">
        <v>170</v>
      </c>
      <c r="G143" s="113">
        <f t="shared" si="6"/>
        <v>0</v>
      </c>
      <c r="H143" s="120">
        <f>SUM(H145:H145)</f>
        <v>0</v>
      </c>
      <c r="I143" s="120">
        <f>SUM(I145:I145)</f>
        <v>0</v>
      </c>
    </row>
    <row r="144" spans="1:9" ht="19.5" x14ac:dyDescent="0.25">
      <c r="A144" s="108"/>
      <c r="B144" s="109"/>
      <c r="C144" s="110"/>
      <c r="D144" s="109"/>
      <c r="E144" s="131" t="s">
        <v>487</v>
      </c>
      <c r="F144" s="117"/>
      <c r="G144" s="113"/>
      <c r="H144" s="120"/>
      <c r="I144" s="120"/>
    </row>
    <row r="145" spans="1:9" x14ac:dyDescent="0.25">
      <c r="A145" s="108"/>
      <c r="B145" s="109"/>
      <c r="C145" s="110"/>
      <c r="D145" s="109"/>
      <c r="E145" s="116" t="s">
        <v>489</v>
      </c>
      <c r="F145" s="117"/>
      <c r="G145" s="113">
        <f>SUM(H145:I145)</f>
        <v>0</v>
      </c>
      <c r="H145" s="120">
        <f>SUM(H147:H147)</f>
        <v>0</v>
      </c>
      <c r="I145" s="120">
        <f>SUM(I147:I147)</f>
        <v>0</v>
      </c>
    </row>
    <row r="146" spans="1:9" ht="25.5" x14ac:dyDescent="0.25">
      <c r="A146" s="108">
        <v>2360</v>
      </c>
      <c r="B146" s="109" t="s">
        <v>149</v>
      </c>
      <c r="C146" s="110">
        <v>6</v>
      </c>
      <c r="D146" s="109">
        <v>0</v>
      </c>
      <c r="E146" s="112" t="s">
        <v>172</v>
      </c>
      <c r="F146" s="112" t="s">
        <v>173</v>
      </c>
      <c r="G146" s="113">
        <f t="shared" si="6"/>
        <v>0</v>
      </c>
      <c r="H146" s="120">
        <f>SUM(H147)</f>
        <v>0</v>
      </c>
      <c r="I146" s="120">
        <f>SUM(I147)</f>
        <v>0</v>
      </c>
    </row>
    <row r="147" spans="1:9" ht="25.5" x14ac:dyDescent="0.25">
      <c r="A147" s="108">
        <v>2361</v>
      </c>
      <c r="B147" s="109" t="s">
        <v>149</v>
      </c>
      <c r="C147" s="110">
        <v>6</v>
      </c>
      <c r="D147" s="109">
        <v>1</v>
      </c>
      <c r="E147" s="116" t="s">
        <v>174</v>
      </c>
      <c r="F147" s="121" t="s">
        <v>175</v>
      </c>
      <c r="G147" s="113">
        <f t="shared" si="6"/>
        <v>0</v>
      </c>
      <c r="H147" s="120">
        <f>SUM(H149:H149)</f>
        <v>0</v>
      </c>
      <c r="I147" s="120">
        <f>SUM(I149:I149)</f>
        <v>0</v>
      </c>
    </row>
    <row r="148" spans="1:9" ht="25.5" x14ac:dyDescent="0.25">
      <c r="A148" s="108"/>
      <c r="B148" s="109"/>
      <c r="C148" s="110"/>
      <c r="D148" s="109"/>
      <c r="E148" s="116" t="s">
        <v>487</v>
      </c>
      <c r="F148" s="117"/>
      <c r="G148" s="113"/>
      <c r="H148" s="120"/>
      <c r="I148" s="120"/>
    </row>
    <row r="149" spans="1:9" x14ac:dyDescent="0.25">
      <c r="A149" s="108"/>
      <c r="B149" s="109"/>
      <c r="C149" s="110"/>
      <c r="D149" s="109"/>
      <c r="E149" s="116" t="s">
        <v>489</v>
      </c>
      <c r="F149" s="117"/>
      <c r="G149" s="113">
        <f>SUM(H149:I149)</f>
        <v>0</v>
      </c>
      <c r="H149" s="120">
        <f>SUM(H151:H151)</f>
        <v>0</v>
      </c>
      <c r="I149" s="120">
        <f>SUM(I151:I151)</f>
        <v>0</v>
      </c>
    </row>
    <row r="150" spans="1:9" ht="25.5" x14ac:dyDescent="0.25">
      <c r="A150" s="108">
        <v>2370</v>
      </c>
      <c r="B150" s="109" t="s">
        <v>149</v>
      </c>
      <c r="C150" s="110">
        <v>7</v>
      </c>
      <c r="D150" s="109">
        <v>0</v>
      </c>
      <c r="E150" s="112" t="s">
        <v>494</v>
      </c>
      <c r="F150" s="112" t="s">
        <v>177</v>
      </c>
      <c r="G150" s="113">
        <f t="shared" si="6"/>
        <v>0</v>
      </c>
      <c r="H150" s="120">
        <f>SUM(H151)</f>
        <v>0</v>
      </c>
      <c r="I150" s="120">
        <f>SUM(I151)</f>
        <v>0</v>
      </c>
    </row>
    <row r="151" spans="1:9" ht="25.5" x14ac:dyDescent="0.25">
      <c r="A151" s="108">
        <v>2371</v>
      </c>
      <c r="B151" s="109" t="s">
        <v>149</v>
      </c>
      <c r="C151" s="110">
        <v>7</v>
      </c>
      <c r="D151" s="109">
        <v>1</v>
      </c>
      <c r="E151" s="116" t="s">
        <v>178</v>
      </c>
      <c r="F151" s="121" t="s">
        <v>179</v>
      </c>
      <c r="G151" s="113">
        <f t="shared" si="6"/>
        <v>0</v>
      </c>
      <c r="H151" s="120">
        <f>SUM(H153:H153)</f>
        <v>0</v>
      </c>
      <c r="I151" s="120">
        <f>SUM(I153:I153)</f>
        <v>0</v>
      </c>
    </row>
    <row r="152" spans="1:9" ht="25.5" x14ac:dyDescent="0.25">
      <c r="A152" s="108"/>
      <c r="B152" s="109"/>
      <c r="C152" s="110"/>
      <c r="D152" s="109"/>
      <c r="E152" s="116" t="s">
        <v>487</v>
      </c>
      <c r="F152" s="117"/>
      <c r="G152" s="113"/>
      <c r="H152" s="120"/>
      <c r="I152" s="120"/>
    </row>
    <row r="153" spans="1:9" x14ac:dyDescent="0.25">
      <c r="A153" s="108"/>
      <c r="B153" s="109"/>
      <c r="C153" s="110"/>
      <c r="D153" s="109"/>
      <c r="E153" s="116" t="s">
        <v>489</v>
      </c>
      <c r="F153" s="117"/>
      <c r="G153" s="113">
        <f>SUM(H153:I153)</f>
        <v>0</v>
      </c>
      <c r="H153" s="120">
        <f>SUM(H155:H155)</f>
        <v>0</v>
      </c>
      <c r="I153" s="120">
        <f>SUM(I155:I155)</f>
        <v>0</v>
      </c>
    </row>
    <row r="154" spans="1:9" s="107" customFormat="1" ht="38.25" x14ac:dyDescent="0.25">
      <c r="A154" s="128">
        <v>2400</v>
      </c>
      <c r="B154" s="104" t="s">
        <v>180</v>
      </c>
      <c r="C154" s="105">
        <v>0</v>
      </c>
      <c r="D154" s="104">
        <v>0</v>
      </c>
      <c r="E154" s="98" t="s">
        <v>181</v>
      </c>
      <c r="F154" s="95" t="s">
        <v>182</v>
      </c>
      <c r="G154" s="100">
        <f t="shared" si="6"/>
        <v>1211815.8999999999</v>
      </c>
      <c r="H154" s="100">
        <f>H162+H207+H260</f>
        <v>28239</v>
      </c>
      <c r="I154" s="100">
        <f>SUM(I162,I207,I260)</f>
        <v>1183576.8999999999</v>
      </c>
    </row>
    <row r="155" spans="1:9" ht="25.5" x14ac:dyDescent="0.25">
      <c r="A155" s="108">
        <v>2410</v>
      </c>
      <c r="B155" s="109" t="s">
        <v>180</v>
      </c>
      <c r="C155" s="110">
        <v>1</v>
      </c>
      <c r="D155" s="109">
        <v>0</v>
      </c>
      <c r="E155" s="112" t="s">
        <v>183</v>
      </c>
      <c r="F155" s="112" t="s">
        <v>184</v>
      </c>
      <c r="G155" s="113">
        <f t="shared" si="6"/>
        <v>0</v>
      </c>
      <c r="H155" s="120">
        <f>SUM(H156,H159)</f>
        <v>0</v>
      </c>
      <c r="I155" s="120">
        <f>SUM(I156)</f>
        <v>0</v>
      </c>
    </row>
    <row r="156" spans="1:9" ht="25.5" x14ac:dyDescent="0.25">
      <c r="A156" s="108">
        <v>2411</v>
      </c>
      <c r="B156" s="109" t="s">
        <v>180</v>
      </c>
      <c r="C156" s="110">
        <v>1</v>
      </c>
      <c r="D156" s="109">
        <v>1</v>
      </c>
      <c r="E156" s="116" t="s">
        <v>185</v>
      </c>
      <c r="F156" s="117" t="s">
        <v>186</v>
      </c>
      <c r="G156" s="113">
        <f t="shared" si="6"/>
        <v>0</v>
      </c>
      <c r="H156" s="120">
        <f>SUM(H158:H158)</f>
        <v>0</v>
      </c>
      <c r="I156" s="120">
        <f>SUM(I158:I158)</f>
        <v>0</v>
      </c>
    </row>
    <row r="157" spans="1:9" ht="25.5" x14ac:dyDescent="0.25">
      <c r="A157" s="108"/>
      <c r="B157" s="109"/>
      <c r="C157" s="110"/>
      <c r="D157" s="109"/>
      <c r="E157" s="116" t="s">
        <v>487</v>
      </c>
      <c r="F157" s="117"/>
      <c r="G157" s="113"/>
      <c r="H157" s="120"/>
      <c r="I157" s="120"/>
    </row>
    <row r="158" spans="1:9" x14ac:dyDescent="0.25">
      <c r="A158" s="108"/>
      <c r="B158" s="109"/>
      <c r="C158" s="110"/>
      <c r="D158" s="109"/>
      <c r="E158" s="116" t="s">
        <v>489</v>
      </c>
      <c r="F158" s="117"/>
      <c r="G158" s="113">
        <f t="shared" si="6"/>
        <v>0</v>
      </c>
      <c r="H158" s="120"/>
      <c r="I158" s="120"/>
    </row>
    <row r="159" spans="1:9" ht="25.5" x14ac:dyDescent="0.25">
      <c r="A159" s="108">
        <v>2412</v>
      </c>
      <c r="B159" s="109" t="s">
        <v>180</v>
      </c>
      <c r="C159" s="110">
        <v>1</v>
      </c>
      <c r="D159" s="109">
        <v>2</v>
      </c>
      <c r="E159" s="116" t="s">
        <v>187</v>
      </c>
      <c r="F159" s="121" t="s">
        <v>188</v>
      </c>
      <c r="G159" s="113">
        <f t="shared" si="6"/>
        <v>0</v>
      </c>
      <c r="H159" s="120">
        <f>SUM(H161:H161)</f>
        <v>0</v>
      </c>
      <c r="I159" s="120">
        <f>SUM(I161:I161)</f>
        <v>0</v>
      </c>
    </row>
    <row r="160" spans="1:9" ht="25.5" x14ac:dyDescent="0.25">
      <c r="A160" s="108"/>
      <c r="B160" s="109"/>
      <c r="C160" s="110"/>
      <c r="D160" s="109"/>
      <c r="E160" s="116" t="s">
        <v>487</v>
      </c>
      <c r="F160" s="117"/>
      <c r="G160" s="113"/>
      <c r="H160" s="120"/>
      <c r="I160" s="120"/>
    </row>
    <row r="161" spans="1:9" x14ac:dyDescent="0.25">
      <c r="A161" s="108"/>
      <c r="B161" s="109"/>
      <c r="C161" s="110"/>
      <c r="D161" s="109"/>
      <c r="E161" s="116" t="s">
        <v>489</v>
      </c>
      <c r="F161" s="117"/>
      <c r="G161" s="113">
        <f t="shared" si="6"/>
        <v>0</v>
      </c>
      <c r="H161" s="120"/>
      <c r="I161" s="120"/>
    </row>
    <row r="162" spans="1:9" ht="25.5" x14ac:dyDescent="0.25">
      <c r="A162" s="108">
        <v>2420</v>
      </c>
      <c r="B162" s="109" t="s">
        <v>180</v>
      </c>
      <c r="C162" s="110">
        <v>2</v>
      </c>
      <c r="D162" s="109">
        <v>0</v>
      </c>
      <c r="E162" s="112" t="s">
        <v>189</v>
      </c>
      <c r="F162" s="112" t="s">
        <v>190</v>
      </c>
      <c r="G162" s="113">
        <f t="shared" si="6"/>
        <v>16239</v>
      </c>
      <c r="H162" s="113">
        <f>H163+H167+H170+H173</f>
        <v>16239</v>
      </c>
      <c r="I162" s="113">
        <f>SUM(I163)</f>
        <v>0</v>
      </c>
    </row>
    <row r="163" spans="1:9" x14ac:dyDescent="0.25">
      <c r="A163" s="108">
        <v>2421</v>
      </c>
      <c r="B163" s="109" t="s">
        <v>180</v>
      </c>
      <c r="C163" s="110">
        <v>2</v>
      </c>
      <c r="D163" s="109">
        <v>1</v>
      </c>
      <c r="E163" s="116" t="s">
        <v>191</v>
      </c>
      <c r="F163" s="121" t="s">
        <v>192</v>
      </c>
      <c r="G163" s="113">
        <f t="shared" si="6"/>
        <v>1100</v>
      </c>
      <c r="H163" s="120">
        <f>H165+H166</f>
        <v>1100</v>
      </c>
      <c r="I163" s="120">
        <v>0</v>
      </c>
    </row>
    <row r="164" spans="1:9" ht="25.5" x14ac:dyDescent="0.25">
      <c r="A164" s="108"/>
      <c r="B164" s="109"/>
      <c r="C164" s="110"/>
      <c r="D164" s="109"/>
      <c r="E164" s="116" t="s">
        <v>487</v>
      </c>
      <c r="F164" s="121"/>
      <c r="G164" s="113"/>
      <c r="H164" s="120"/>
      <c r="I164" s="120"/>
    </row>
    <row r="165" spans="1:9" x14ac:dyDescent="0.25">
      <c r="A165" s="108"/>
      <c r="B165" s="109"/>
      <c r="C165" s="110"/>
      <c r="D165" s="109">
        <v>4241</v>
      </c>
      <c r="E165" s="119" t="s">
        <v>28</v>
      </c>
      <c r="F165" s="121"/>
      <c r="G165" s="113">
        <f>SUM(H165:I165)</f>
        <v>100</v>
      </c>
      <c r="H165" s="120">
        <v>100</v>
      </c>
      <c r="I165" s="120">
        <f>SUM(I168:I168)</f>
        <v>0</v>
      </c>
    </row>
    <row r="166" spans="1:9" x14ac:dyDescent="0.25">
      <c r="A166" s="108"/>
      <c r="B166" s="109"/>
      <c r="C166" s="110"/>
      <c r="D166" s="109" t="s">
        <v>48</v>
      </c>
      <c r="E166" s="5" t="s">
        <v>47</v>
      </c>
      <c r="F166" s="121"/>
      <c r="G166" s="113">
        <f>SUM(H166:I166)</f>
        <v>1000</v>
      </c>
      <c r="H166" s="120">
        <v>1000</v>
      </c>
      <c r="I166" s="120"/>
    </row>
    <row r="167" spans="1:9" x14ac:dyDescent="0.25">
      <c r="A167" s="108">
        <v>2422</v>
      </c>
      <c r="B167" s="94" t="s">
        <v>180</v>
      </c>
      <c r="C167" s="94">
        <v>2</v>
      </c>
      <c r="D167" s="94">
        <v>2</v>
      </c>
      <c r="E167" s="116" t="s">
        <v>193</v>
      </c>
      <c r="F167" s="94"/>
      <c r="G167" s="113">
        <f>SUM(H167:I167)</f>
        <v>0</v>
      </c>
      <c r="H167" s="120">
        <f>H169</f>
        <v>0</v>
      </c>
      <c r="I167" s="120">
        <v>0</v>
      </c>
    </row>
    <row r="168" spans="1:9" ht="25.5" x14ac:dyDescent="0.25">
      <c r="A168" s="108"/>
      <c r="B168" s="109"/>
      <c r="C168" s="110"/>
      <c r="D168" s="109"/>
      <c r="E168" s="116" t="s">
        <v>487</v>
      </c>
      <c r="F168" s="121"/>
      <c r="G168" s="113"/>
      <c r="H168" s="120"/>
      <c r="I168" s="120"/>
    </row>
    <row r="169" spans="1:9" x14ac:dyDescent="0.25">
      <c r="A169" s="108"/>
      <c r="B169" s="109"/>
      <c r="C169" s="110"/>
      <c r="D169" s="109"/>
      <c r="E169" s="116" t="s">
        <v>489</v>
      </c>
      <c r="F169" s="121"/>
      <c r="G169" s="113">
        <f>SUM(H169:I169)</f>
        <v>0</v>
      </c>
      <c r="H169" s="120">
        <f>SUM(H171:H171)</f>
        <v>0</v>
      </c>
      <c r="I169" s="120">
        <f>SUM(I171:I171)</f>
        <v>0</v>
      </c>
    </row>
    <row r="170" spans="1:9" x14ac:dyDescent="0.25">
      <c r="A170" s="108">
        <v>2423</v>
      </c>
      <c r="B170" s="94" t="s">
        <v>180</v>
      </c>
      <c r="C170" s="94">
        <v>2</v>
      </c>
      <c r="D170" s="94">
        <v>3</v>
      </c>
      <c r="E170" s="116" t="s">
        <v>195</v>
      </c>
      <c r="F170" s="121"/>
      <c r="G170" s="113">
        <f>SUM(H170:I170)</f>
        <v>0</v>
      </c>
      <c r="H170" s="120">
        <f>H172</f>
        <v>0</v>
      </c>
      <c r="I170" s="120">
        <v>0</v>
      </c>
    </row>
    <row r="171" spans="1:9" ht="25.5" x14ac:dyDescent="0.25">
      <c r="A171" s="108"/>
      <c r="B171" s="109"/>
      <c r="C171" s="110"/>
      <c r="D171" s="109"/>
      <c r="E171" s="116" t="s">
        <v>487</v>
      </c>
      <c r="F171" s="121"/>
      <c r="G171" s="113"/>
      <c r="H171" s="120"/>
      <c r="I171" s="120"/>
    </row>
    <row r="172" spans="1:9" x14ac:dyDescent="0.25">
      <c r="A172" s="108"/>
      <c r="B172" s="109"/>
      <c r="C172" s="110"/>
      <c r="D172" s="109"/>
      <c r="E172" s="116" t="s">
        <v>489</v>
      </c>
      <c r="F172" s="121"/>
      <c r="G172" s="113">
        <f>SUM(H172:I172)</f>
        <v>0</v>
      </c>
      <c r="H172" s="120">
        <f>SUM(H174:H174)</f>
        <v>0</v>
      </c>
      <c r="I172" s="120">
        <f>SUM(I174:I174)</f>
        <v>0</v>
      </c>
    </row>
    <row r="173" spans="1:9" x14ac:dyDescent="0.25">
      <c r="A173" s="108">
        <v>2424</v>
      </c>
      <c r="B173" s="94" t="s">
        <v>180</v>
      </c>
      <c r="C173" s="94">
        <v>2</v>
      </c>
      <c r="D173" s="94">
        <v>4</v>
      </c>
      <c r="E173" s="116" t="s">
        <v>197</v>
      </c>
      <c r="F173" s="121"/>
      <c r="G173" s="113">
        <f>SUM(H173:I173)</f>
        <v>15139</v>
      </c>
      <c r="H173" s="120">
        <f>H175+H176</f>
        <v>15139</v>
      </c>
      <c r="I173" s="120">
        <f>I177</f>
        <v>0</v>
      </c>
    </row>
    <row r="174" spans="1:9" ht="25.5" x14ac:dyDescent="0.25">
      <c r="A174" s="108"/>
      <c r="B174" s="109"/>
      <c r="C174" s="110"/>
      <c r="D174" s="109"/>
      <c r="E174" s="116" t="s">
        <v>487</v>
      </c>
      <c r="F174" s="121"/>
      <c r="G174" s="113"/>
      <c r="H174" s="120"/>
      <c r="I174" s="120"/>
    </row>
    <row r="175" spans="1:9" x14ac:dyDescent="0.25">
      <c r="A175" s="108"/>
      <c r="B175" s="109"/>
      <c r="C175" s="110"/>
      <c r="D175" s="109" t="s">
        <v>11</v>
      </c>
      <c r="E175" s="6" t="s">
        <v>10</v>
      </c>
      <c r="F175" s="121"/>
      <c r="G175" s="113">
        <f>SUM(H175:I175)</f>
        <v>15000</v>
      </c>
      <c r="H175" s="120">
        <v>15000</v>
      </c>
      <c r="I175" s="120">
        <f>SUM(I179:I179)</f>
        <v>0</v>
      </c>
    </row>
    <row r="176" spans="1:9" x14ac:dyDescent="0.25">
      <c r="A176" s="108"/>
      <c r="B176" s="109"/>
      <c r="C176" s="110"/>
      <c r="D176" s="109" t="s">
        <v>51</v>
      </c>
      <c r="E176" s="5" t="s">
        <v>50</v>
      </c>
      <c r="F176" s="121"/>
      <c r="G176" s="113">
        <f>SUM(H176:I176)</f>
        <v>139</v>
      </c>
      <c r="H176" s="120">
        <v>139</v>
      </c>
      <c r="I176" s="120"/>
    </row>
    <row r="177" spans="1:9" x14ac:dyDescent="0.25">
      <c r="A177" s="108"/>
      <c r="B177" s="109"/>
      <c r="C177" s="110"/>
      <c r="D177" s="109" t="s">
        <v>62</v>
      </c>
      <c r="E177" s="5" t="s">
        <v>61</v>
      </c>
      <c r="F177" s="121"/>
      <c r="G177" s="113">
        <f>SUM(H177:I177)</f>
        <v>0</v>
      </c>
      <c r="H177" s="120"/>
      <c r="I177" s="120">
        <v>0</v>
      </c>
    </row>
    <row r="178" spans="1:9" x14ac:dyDescent="0.25">
      <c r="A178" s="93">
        <v>2430</v>
      </c>
      <c r="B178" s="94" t="s">
        <v>180</v>
      </c>
      <c r="C178" s="94">
        <v>3</v>
      </c>
      <c r="D178" s="94">
        <v>0</v>
      </c>
      <c r="E178" s="112" t="s">
        <v>198</v>
      </c>
      <c r="F178" s="121"/>
      <c r="G178" s="113">
        <f>SUM(H178:I178)</f>
        <v>0</v>
      </c>
      <c r="H178" s="113">
        <f>SUM(H179)</f>
        <v>0</v>
      </c>
      <c r="I178" s="113">
        <f>SUM(I179)</f>
        <v>0</v>
      </c>
    </row>
    <row r="179" spans="1:9" x14ac:dyDescent="0.25">
      <c r="A179" s="93">
        <v>2431</v>
      </c>
      <c r="B179" s="94" t="s">
        <v>180</v>
      </c>
      <c r="C179" s="94">
        <v>3</v>
      </c>
      <c r="D179" s="94">
        <v>1</v>
      </c>
      <c r="E179" s="116" t="s">
        <v>200</v>
      </c>
      <c r="F179" s="121"/>
      <c r="G179" s="113">
        <f>SUM(H179:I179)</f>
        <v>0</v>
      </c>
      <c r="H179" s="120">
        <f>H181</f>
        <v>0</v>
      </c>
      <c r="I179" s="120">
        <v>0</v>
      </c>
    </row>
    <row r="180" spans="1:9" ht="25.5" x14ac:dyDescent="0.25">
      <c r="A180" s="93"/>
      <c r="B180" s="94"/>
      <c r="C180" s="94"/>
      <c r="D180" s="94"/>
      <c r="E180" s="116" t="s">
        <v>487</v>
      </c>
      <c r="F180" s="121"/>
      <c r="G180" s="113"/>
      <c r="H180" s="120"/>
      <c r="I180" s="120"/>
    </row>
    <row r="181" spans="1:9" x14ac:dyDescent="0.25">
      <c r="A181" s="93"/>
      <c r="B181" s="94"/>
      <c r="C181" s="94"/>
      <c r="D181" s="94"/>
      <c r="E181" s="116" t="s">
        <v>489</v>
      </c>
      <c r="F181" s="121"/>
      <c r="G181" s="113">
        <f>SUM(H181:I181)</f>
        <v>0</v>
      </c>
      <c r="H181" s="120">
        <f>SUM(H183:H183)</f>
        <v>0</v>
      </c>
      <c r="I181" s="120">
        <f>SUM(I183:I183)</f>
        <v>0</v>
      </c>
    </row>
    <row r="182" spans="1:9" x14ac:dyDescent="0.25">
      <c r="A182" s="93">
        <v>2432</v>
      </c>
      <c r="B182" s="94" t="s">
        <v>180</v>
      </c>
      <c r="C182" s="94">
        <v>3</v>
      </c>
      <c r="D182" s="94">
        <v>2</v>
      </c>
      <c r="E182" s="116" t="s">
        <v>202</v>
      </c>
      <c r="F182" s="121"/>
      <c r="G182" s="113">
        <f>SUM(H182:I182)</f>
        <v>0</v>
      </c>
      <c r="H182" s="120">
        <f>H184</f>
        <v>0</v>
      </c>
      <c r="I182" s="120">
        <v>0</v>
      </c>
    </row>
    <row r="183" spans="1:9" ht="25.5" x14ac:dyDescent="0.25">
      <c r="A183" s="93"/>
      <c r="B183" s="94"/>
      <c r="C183" s="94"/>
      <c r="D183" s="94"/>
      <c r="E183" s="116" t="s">
        <v>487</v>
      </c>
      <c r="F183" s="121"/>
      <c r="G183" s="113"/>
      <c r="H183" s="120"/>
      <c r="I183" s="120"/>
    </row>
    <row r="184" spans="1:9" x14ac:dyDescent="0.25">
      <c r="A184" s="93"/>
      <c r="B184" s="94"/>
      <c r="C184" s="94"/>
      <c r="D184" s="94"/>
      <c r="E184" s="116" t="s">
        <v>489</v>
      </c>
      <c r="F184" s="121"/>
      <c r="G184" s="113">
        <f>SUM(H184:I184)</f>
        <v>0</v>
      </c>
      <c r="H184" s="120">
        <f>SUM(H186:H186)</f>
        <v>0</v>
      </c>
      <c r="I184" s="120">
        <f>SUM(I186:I186)</f>
        <v>0</v>
      </c>
    </row>
    <row r="185" spans="1:9" x14ac:dyDescent="0.25">
      <c r="A185" s="93">
        <v>2433</v>
      </c>
      <c r="B185" s="94" t="s">
        <v>180</v>
      </c>
      <c r="C185" s="94">
        <v>3</v>
      </c>
      <c r="D185" s="94">
        <v>3</v>
      </c>
      <c r="E185" s="116" t="s">
        <v>204</v>
      </c>
      <c r="F185" s="121"/>
      <c r="G185" s="113">
        <f>SUM(H185:I185)</f>
        <v>0</v>
      </c>
      <c r="H185" s="120">
        <f>H187</f>
        <v>0</v>
      </c>
      <c r="I185" s="120">
        <v>0</v>
      </c>
    </row>
    <row r="186" spans="1:9" ht="25.5" x14ac:dyDescent="0.25">
      <c r="A186" s="93"/>
      <c r="B186" s="94"/>
      <c r="C186" s="94"/>
      <c r="D186" s="94"/>
      <c r="E186" s="116" t="s">
        <v>487</v>
      </c>
      <c r="F186" s="121"/>
      <c r="G186" s="113"/>
      <c r="H186" s="120"/>
      <c r="I186" s="120"/>
    </row>
    <row r="187" spans="1:9" x14ac:dyDescent="0.25">
      <c r="A187" s="93"/>
      <c r="B187" s="94"/>
      <c r="C187" s="94"/>
      <c r="D187" s="94"/>
      <c r="E187" s="116" t="s">
        <v>489</v>
      </c>
      <c r="F187" s="121"/>
      <c r="G187" s="113">
        <f>SUM(H187:I187)</f>
        <v>0</v>
      </c>
      <c r="H187" s="120">
        <f>SUM(H189:H189)</f>
        <v>0</v>
      </c>
      <c r="I187" s="120">
        <f>SUM(I189:I189)</f>
        <v>0</v>
      </c>
    </row>
    <row r="188" spans="1:9" x14ac:dyDescent="0.25">
      <c r="A188" s="93">
        <v>2434</v>
      </c>
      <c r="B188" s="94" t="s">
        <v>180</v>
      </c>
      <c r="C188" s="94">
        <v>3</v>
      </c>
      <c r="D188" s="94">
        <v>4</v>
      </c>
      <c r="E188" s="116" t="s">
        <v>206</v>
      </c>
      <c r="F188" s="121"/>
      <c r="G188" s="113">
        <f>SUM(H188:I188)</f>
        <v>0</v>
      </c>
      <c r="H188" s="120">
        <f>H190</f>
        <v>0</v>
      </c>
      <c r="I188" s="120">
        <v>0</v>
      </c>
    </row>
    <row r="189" spans="1:9" ht="25.5" x14ac:dyDescent="0.25">
      <c r="A189" s="93"/>
      <c r="B189" s="94"/>
      <c r="C189" s="94"/>
      <c r="D189" s="94"/>
      <c r="E189" s="116" t="s">
        <v>487</v>
      </c>
      <c r="F189" s="121"/>
      <c r="G189" s="113"/>
      <c r="H189" s="120"/>
      <c r="I189" s="120"/>
    </row>
    <row r="190" spans="1:9" x14ac:dyDescent="0.25">
      <c r="A190" s="93"/>
      <c r="B190" s="94"/>
      <c r="C190" s="94"/>
      <c r="D190" s="94"/>
      <c r="E190" s="116" t="s">
        <v>489</v>
      </c>
      <c r="F190" s="121"/>
      <c r="G190" s="113">
        <f>SUM(H190:I190)</f>
        <v>0</v>
      </c>
      <c r="H190" s="120">
        <f>SUM(H192:H192)</f>
        <v>0</v>
      </c>
      <c r="I190" s="120">
        <f>SUM(I192:I192)</f>
        <v>0</v>
      </c>
    </row>
    <row r="191" spans="1:9" x14ac:dyDescent="0.25">
      <c r="A191" s="93">
        <v>2435</v>
      </c>
      <c r="B191" s="94" t="s">
        <v>180</v>
      </c>
      <c r="C191" s="94">
        <v>3</v>
      </c>
      <c r="D191" s="94">
        <v>5</v>
      </c>
      <c r="E191" s="116" t="s">
        <v>208</v>
      </c>
      <c r="F191" s="121"/>
      <c r="G191" s="113">
        <f>SUM(H191:I191)</f>
        <v>0</v>
      </c>
      <c r="H191" s="120">
        <f>H193</f>
        <v>0</v>
      </c>
      <c r="I191" s="120">
        <v>0</v>
      </c>
    </row>
    <row r="192" spans="1:9" ht="25.5" x14ac:dyDescent="0.25">
      <c r="A192" s="93"/>
      <c r="B192" s="94"/>
      <c r="C192" s="94"/>
      <c r="D192" s="94"/>
      <c r="E192" s="116" t="s">
        <v>487</v>
      </c>
      <c r="F192" s="121"/>
      <c r="G192" s="113"/>
      <c r="H192" s="120"/>
      <c r="I192" s="120"/>
    </row>
    <row r="193" spans="1:9" x14ac:dyDescent="0.25">
      <c r="A193" s="93"/>
      <c r="B193" s="94"/>
      <c r="C193" s="94"/>
      <c r="D193" s="94"/>
      <c r="E193" s="116" t="s">
        <v>489</v>
      </c>
      <c r="F193" s="121"/>
      <c r="G193" s="113">
        <f>SUM(H193:I193)</f>
        <v>0</v>
      </c>
      <c r="H193" s="120">
        <f>SUM(H195:H195)</f>
        <v>0</v>
      </c>
      <c r="I193" s="120">
        <f>SUM(I195:I195)</f>
        <v>0</v>
      </c>
    </row>
    <row r="194" spans="1:9" x14ac:dyDescent="0.25">
      <c r="A194" s="93">
        <v>2436</v>
      </c>
      <c r="B194" s="94" t="s">
        <v>180</v>
      </c>
      <c r="C194" s="94">
        <v>3</v>
      </c>
      <c r="D194" s="94">
        <v>6</v>
      </c>
      <c r="E194" s="116" t="s">
        <v>210</v>
      </c>
      <c r="F194" s="121"/>
      <c r="G194" s="113">
        <f>SUM(H194:I194)</f>
        <v>0</v>
      </c>
      <c r="H194" s="120">
        <f>H196</f>
        <v>0</v>
      </c>
      <c r="I194" s="120">
        <v>0</v>
      </c>
    </row>
    <row r="195" spans="1:9" ht="25.5" x14ac:dyDescent="0.25">
      <c r="A195" s="108"/>
      <c r="B195" s="109"/>
      <c r="C195" s="110"/>
      <c r="D195" s="109"/>
      <c r="E195" s="116" t="s">
        <v>487</v>
      </c>
      <c r="F195" s="117"/>
      <c r="G195" s="113"/>
      <c r="H195" s="120"/>
      <c r="I195" s="120"/>
    </row>
    <row r="196" spans="1:9" x14ac:dyDescent="0.25">
      <c r="A196" s="108"/>
      <c r="B196" s="109"/>
      <c r="C196" s="110"/>
      <c r="D196" s="109"/>
      <c r="E196" s="116" t="s">
        <v>489</v>
      </c>
      <c r="F196" s="117"/>
      <c r="G196" s="113">
        <f>SUM(H196:I196)</f>
        <v>0</v>
      </c>
      <c r="H196" s="120">
        <f>SUM(H198:H198)</f>
        <v>0</v>
      </c>
      <c r="I196" s="120">
        <f>SUM(I198:I198)</f>
        <v>0</v>
      </c>
    </row>
    <row r="197" spans="1:9" ht="25.5" x14ac:dyDescent="0.25">
      <c r="A197" s="93">
        <v>2440</v>
      </c>
      <c r="B197" s="94" t="s">
        <v>180</v>
      </c>
      <c r="C197" s="94">
        <v>4</v>
      </c>
      <c r="D197" s="94">
        <v>0</v>
      </c>
      <c r="E197" s="112" t="s">
        <v>212</v>
      </c>
      <c r="F197" s="117"/>
      <c r="G197" s="113">
        <f>SUM(H197:I197)</f>
        <v>0</v>
      </c>
      <c r="H197" s="113">
        <f>SUM(H198)</f>
        <v>0</v>
      </c>
      <c r="I197" s="113">
        <f>SUM(I198)</f>
        <v>0</v>
      </c>
    </row>
    <row r="198" spans="1:9" ht="25.5" x14ac:dyDescent="0.25">
      <c r="A198" s="93">
        <v>2441</v>
      </c>
      <c r="B198" s="94" t="s">
        <v>180</v>
      </c>
      <c r="C198" s="94">
        <v>4</v>
      </c>
      <c r="D198" s="94">
        <v>1</v>
      </c>
      <c r="E198" s="116" t="s">
        <v>214</v>
      </c>
      <c r="F198" s="117"/>
      <c r="G198" s="113">
        <f>SUM(H198:I198)</f>
        <v>0</v>
      </c>
      <c r="H198" s="120">
        <f>H200</f>
        <v>0</v>
      </c>
      <c r="I198" s="120">
        <v>0</v>
      </c>
    </row>
    <row r="199" spans="1:9" ht="25.5" x14ac:dyDescent="0.25">
      <c r="A199" s="93"/>
      <c r="B199" s="94"/>
      <c r="C199" s="94"/>
      <c r="D199" s="94"/>
      <c r="E199" s="116" t="s">
        <v>487</v>
      </c>
      <c r="F199" s="117"/>
      <c r="G199" s="113"/>
      <c r="H199" s="120"/>
      <c r="I199" s="120"/>
    </row>
    <row r="200" spans="1:9" x14ac:dyDescent="0.25">
      <c r="A200" s="93"/>
      <c r="B200" s="94"/>
      <c r="C200" s="94"/>
      <c r="D200" s="94"/>
      <c r="E200" s="116" t="s">
        <v>489</v>
      </c>
      <c r="F200" s="117"/>
      <c r="G200" s="113">
        <f>SUM(H200:I200)</f>
        <v>0</v>
      </c>
      <c r="H200" s="120">
        <f>SUM(H202:H202)</f>
        <v>0</v>
      </c>
      <c r="I200" s="120">
        <f>SUM(I202:I202)</f>
        <v>0</v>
      </c>
    </row>
    <row r="201" spans="1:9" x14ac:dyDescent="0.25">
      <c r="A201" s="93">
        <v>2442</v>
      </c>
      <c r="B201" s="94" t="s">
        <v>180</v>
      </c>
      <c r="C201" s="94">
        <v>4</v>
      </c>
      <c r="D201" s="94">
        <v>2</v>
      </c>
      <c r="E201" s="116" t="s">
        <v>216</v>
      </c>
      <c r="F201" s="117"/>
      <c r="G201" s="113">
        <f>SUM(H201:I201)</f>
        <v>0</v>
      </c>
      <c r="H201" s="120">
        <f>H203</f>
        <v>0</v>
      </c>
      <c r="I201" s="120">
        <v>0</v>
      </c>
    </row>
    <row r="202" spans="1:9" ht="25.5" x14ac:dyDescent="0.25">
      <c r="A202" s="93"/>
      <c r="B202" s="94"/>
      <c r="C202" s="94"/>
      <c r="D202" s="94"/>
      <c r="E202" s="116" t="s">
        <v>487</v>
      </c>
      <c r="F202" s="117"/>
      <c r="G202" s="113"/>
      <c r="H202" s="120"/>
      <c r="I202" s="120"/>
    </row>
    <row r="203" spans="1:9" x14ac:dyDescent="0.25">
      <c r="A203" s="93"/>
      <c r="B203" s="94"/>
      <c r="C203" s="94"/>
      <c r="D203" s="94"/>
      <c r="E203" s="116" t="s">
        <v>489</v>
      </c>
      <c r="F203" s="117"/>
      <c r="G203" s="113">
        <f>SUM(H203:I203)</f>
        <v>0</v>
      </c>
      <c r="H203" s="120">
        <f>SUM(H205:H205)</f>
        <v>0</v>
      </c>
      <c r="I203" s="120">
        <f>SUM(I205:I205)</f>
        <v>0</v>
      </c>
    </row>
    <row r="204" spans="1:9" x14ac:dyDescent="0.25">
      <c r="A204" s="93">
        <v>2443</v>
      </c>
      <c r="B204" s="94" t="s">
        <v>180</v>
      </c>
      <c r="C204" s="94">
        <v>4</v>
      </c>
      <c r="D204" s="94">
        <v>3</v>
      </c>
      <c r="E204" s="116" t="s">
        <v>218</v>
      </c>
      <c r="F204" s="117"/>
      <c r="G204" s="113">
        <f>SUM(H204:I204)</f>
        <v>0</v>
      </c>
      <c r="H204" s="120">
        <f>H206</f>
        <v>0</v>
      </c>
      <c r="I204" s="120">
        <v>0</v>
      </c>
    </row>
    <row r="205" spans="1:9" ht="25.5" x14ac:dyDescent="0.25">
      <c r="A205" s="108"/>
      <c r="B205" s="109"/>
      <c r="C205" s="110"/>
      <c r="D205" s="109"/>
      <c r="E205" s="116" t="s">
        <v>487</v>
      </c>
      <c r="F205" s="117"/>
      <c r="G205" s="113"/>
      <c r="H205" s="120"/>
      <c r="I205" s="120"/>
    </row>
    <row r="206" spans="1:9" x14ac:dyDescent="0.25">
      <c r="A206" s="108"/>
      <c r="B206" s="109"/>
      <c r="C206" s="110"/>
      <c r="D206" s="109"/>
      <c r="E206" s="116" t="s">
        <v>489</v>
      </c>
      <c r="F206" s="117"/>
      <c r="G206" s="113"/>
      <c r="H206" s="120"/>
      <c r="I206" s="120"/>
    </row>
    <row r="207" spans="1:9" x14ac:dyDescent="0.25">
      <c r="A207" s="108">
        <v>2450</v>
      </c>
      <c r="B207" s="109" t="s">
        <v>180</v>
      </c>
      <c r="C207" s="110">
        <v>5</v>
      </c>
      <c r="D207" s="109">
        <v>0</v>
      </c>
      <c r="E207" s="112" t="s">
        <v>220</v>
      </c>
      <c r="F207" s="129" t="s">
        <v>221</v>
      </c>
      <c r="G207" s="100">
        <f t="shared" ref="G207:G270" si="7">SUM(H207:I207)</f>
        <v>1395576.9</v>
      </c>
      <c r="H207" s="130">
        <f>SUM(H208,H217,H220,H223,H226)</f>
        <v>12000</v>
      </c>
      <c r="I207" s="130">
        <f>SUM(I208,I217,I220,I223,I226)</f>
        <v>1383576.9</v>
      </c>
    </row>
    <row r="208" spans="1:9" x14ac:dyDescent="0.25">
      <c r="A208" s="108">
        <v>2451</v>
      </c>
      <c r="B208" s="109" t="s">
        <v>180</v>
      </c>
      <c r="C208" s="110">
        <v>5</v>
      </c>
      <c r="D208" s="109">
        <v>1</v>
      </c>
      <c r="E208" s="116" t="s">
        <v>222</v>
      </c>
      <c r="F208" s="121" t="s">
        <v>223</v>
      </c>
      <c r="G208" s="113">
        <f t="shared" si="7"/>
        <v>1395576.9</v>
      </c>
      <c r="H208" s="120">
        <f>SUM(H209:H216)</f>
        <v>12000</v>
      </c>
      <c r="I208" s="120">
        <f>SUM(I212:I216)</f>
        <v>1383576.9</v>
      </c>
    </row>
    <row r="209" spans="1:9" ht="25.5" x14ac:dyDescent="0.25">
      <c r="A209" s="108"/>
      <c r="B209" s="109"/>
      <c r="C209" s="110"/>
      <c r="D209" s="109"/>
      <c r="E209" s="116" t="s">
        <v>487</v>
      </c>
      <c r="F209" s="117"/>
      <c r="G209" s="113"/>
      <c r="H209" s="120">
        <v>0</v>
      </c>
      <c r="I209" s="120"/>
    </row>
    <row r="210" spans="1:9" x14ac:dyDescent="0.25">
      <c r="A210" s="108"/>
      <c r="B210" s="109"/>
      <c r="C210" s="110"/>
      <c r="D210" s="109">
        <v>4251</v>
      </c>
      <c r="E210" s="119" t="s">
        <v>30</v>
      </c>
      <c r="F210" s="117"/>
      <c r="G210" s="113">
        <f>SUM(H210:I210)</f>
        <v>11000</v>
      </c>
      <c r="H210" s="120">
        <v>11000</v>
      </c>
      <c r="I210" s="120"/>
    </row>
    <row r="211" spans="1:9" x14ac:dyDescent="0.25">
      <c r="A211" s="108"/>
      <c r="B211" s="109"/>
      <c r="C211" s="110"/>
      <c r="D211" s="109" t="s">
        <v>38</v>
      </c>
      <c r="E211" s="5" t="s">
        <v>37</v>
      </c>
      <c r="F211" s="117"/>
      <c r="G211" s="113">
        <f>SUM(H211:I211)</f>
        <v>1000</v>
      </c>
      <c r="H211" s="120">
        <v>1000</v>
      </c>
      <c r="I211" s="120"/>
    </row>
    <row r="212" spans="1:9" ht="19.5" customHeight="1" x14ac:dyDescent="0.25">
      <c r="A212" s="108"/>
      <c r="B212" s="109"/>
      <c r="C212" s="110"/>
      <c r="D212" s="109">
        <v>5112</v>
      </c>
      <c r="E212" s="119" t="s">
        <v>55</v>
      </c>
      <c r="F212" s="117"/>
      <c r="G212" s="113">
        <f t="shared" si="7"/>
        <v>472576.9</v>
      </c>
      <c r="H212" s="120">
        <v>0</v>
      </c>
      <c r="I212" s="120">
        <v>472576.9</v>
      </c>
    </row>
    <row r="213" spans="1:9" ht="21.75" customHeight="1" x14ac:dyDescent="0.25">
      <c r="A213" s="108"/>
      <c r="B213" s="109"/>
      <c r="C213" s="110"/>
      <c r="D213" s="109" t="s">
        <v>57</v>
      </c>
      <c r="E213" s="119" t="s">
        <v>56</v>
      </c>
      <c r="F213" s="117"/>
      <c r="G213" s="113">
        <f t="shared" si="7"/>
        <v>890000</v>
      </c>
      <c r="H213" s="120"/>
      <c r="I213" s="120">
        <v>890000</v>
      </c>
    </row>
    <row r="214" spans="1:9" x14ac:dyDescent="0.25">
      <c r="A214" s="108"/>
      <c r="B214" s="109"/>
      <c r="C214" s="110"/>
      <c r="D214" s="109">
        <v>5121</v>
      </c>
      <c r="E214" s="5" t="s">
        <v>58</v>
      </c>
      <c r="F214" s="117"/>
      <c r="G214" s="113">
        <f t="shared" si="7"/>
        <v>0</v>
      </c>
      <c r="H214" s="120"/>
      <c r="I214" s="120">
        <v>0</v>
      </c>
    </row>
    <row r="215" spans="1:9" x14ac:dyDescent="0.25">
      <c r="A215" s="108"/>
      <c r="B215" s="109"/>
      <c r="C215" s="110"/>
      <c r="D215" s="109">
        <v>5129</v>
      </c>
      <c r="E215" s="119" t="s">
        <v>60</v>
      </c>
      <c r="F215" s="117"/>
      <c r="G215" s="113">
        <f t="shared" si="7"/>
        <v>3000</v>
      </c>
      <c r="H215" s="120"/>
      <c r="I215" s="120">
        <v>3000</v>
      </c>
    </row>
    <row r="216" spans="1:9" x14ac:dyDescent="0.25">
      <c r="A216" s="108"/>
      <c r="B216" s="109"/>
      <c r="C216" s="110"/>
      <c r="D216" s="109">
        <v>5134</v>
      </c>
      <c r="E216" s="119" t="s">
        <v>61</v>
      </c>
      <c r="F216" s="117"/>
      <c r="G216" s="113">
        <f t="shared" si="7"/>
        <v>18000</v>
      </c>
      <c r="H216" s="120"/>
      <c r="I216" s="120">
        <v>18000</v>
      </c>
    </row>
    <row r="217" spans="1:9" x14ac:dyDescent="0.25">
      <c r="A217" s="108">
        <v>2452</v>
      </c>
      <c r="B217" s="109" t="s">
        <v>180</v>
      </c>
      <c r="C217" s="110">
        <v>5</v>
      </c>
      <c r="D217" s="109">
        <v>2</v>
      </c>
      <c r="E217" s="116" t="s">
        <v>224</v>
      </c>
      <c r="F217" s="121" t="s">
        <v>225</v>
      </c>
      <c r="G217" s="113">
        <f t="shared" si="7"/>
        <v>0</v>
      </c>
      <c r="H217" s="120">
        <f>SUM(H219:H219)</f>
        <v>0</v>
      </c>
      <c r="I217" s="120">
        <f>SUM(I219:I219)</f>
        <v>0</v>
      </c>
    </row>
    <row r="218" spans="1:9" ht="25.5" x14ac:dyDescent="0.25">
      <c r="A218" s="108"/>
      <c r="B218" s="109"/>
      <c r="C218" s="110"/>
      <c r="D218" s="109"/>
      <c r="E218" s="116" t="s">
        <v>487</v>
      </c>
      <c r="F218" s="117"/>
      <c r="G218" s="113"/>
      <c r="H218" s="120"/>
      <c r="I218" s="120"/>
    </row>
    <row r="219" spans="1:9" x14ac:dyDescent="0.25">
      <c r="A219" s="108"/>
      <c r="B219" s="109"/>
      <c r="C219" s="110"/>
      <c r="D219" s="109"/>
      <c r="E219" s="116" t="s">
        <v>489</v>
      </c>
      <c r="F219" s="117"/>
      <c r="G219" s="113">
        <f t="shared" si="7"/>
        <v>0</v>
      </c>
      <c r="H219" s="120"/>
      <c r="I219" s="120"/>
    </row>
    <row r="220" spans="1:9" x14ac:dyDescent="0.25">
      <c r="A220" s="108">
        <v>2453</v>
      </c>
      <c r="B220" s="109" t="s">
        <v>180</v>
      </c>
      <c r="C220" s="110">
        <v>5</v>
      </c>
      <c r="D220" s="109">
        <v>3</v>
      </c>
      <c r="E220" s="116" t="s">
        <v>226</v>
      </c>
      <c r="F220" s="121" t="s">
        <v>227</v>
      </c>
      <c r="G220" s="113">
        <f t="shared" si="7"/>
        <v>0</v>
      </c>
      <c r="H220" s="120">
        <f>SUM(H222:H222)</f>
        <v>0</v>
      </c>
      <c r="I220" s="120">
        <f>SUM(I222:I222)</f>
        <v>0</v>
      </c>
    </row>
    <row r="221" spans="1:9" ht="25.5" x14ac:dyDescent="0.25">
      <c r="A221" s="108"/>
      <c r="B221" s="109"/>
      <c r="C221" s="110"/>
      <c r="D221" s="109"/>
      <c r="E221" s="116" t="s">
        <v>487</v>
      </c>
      <c r="F221" s="117"/>
      <c r="G221" s="113"/>
      <c r="H221" s="120"/>
      <c r="I221" s="120"/>
    </row>
    <row r="222" spans="1:9" x14ac:dyDescent="0.25">
      <c r="A222" s="108"/>
      <c r="B222" s="109"/>
      <c r="C222" s="110"/>
      <c r="D222" s="109"/>
      <c r="E222" s="116" t="s">
        <v>489</v>
      </c>
      <c r="F222" s="117"/>
      <c r="G222" s="113">
        <f t="shared" si="7"/>
        <v>0</v>
      </c>
      <c r="H222" s="120"/>
      <c r="I222" s="120"/>
    </row>
    <row r="223" spans="1:9" x14ac:dyDescent="0.25">
      <c r="A223" s="108">
        <v>2454</v>
      </c>
      <c r="B223" s="109" t="s">
        <v>180</v>
      </c>
      <c r="C223" s="110">
        <v>5</v>
      </c>
      <c r="D223" s="109">
        <v>4</v>
      </c>
      <c r="E223" s="116" t="s">
        <v>228</v>
      </c>
      <c r="F223" s="121" t="s">
        <v>229</v>
      </c>
      <c r="G223" s="113">
        <f t="shared" si="7"/>
        <v>0</v>
      </c>
      <c r="H223" s="120">
        <f>SUM(H225:H225)</f>
        <v>0</v>
      </c>
      <c r="I223" s="120">
        <f>SUM(I225:I225)</f>
        <v>0</v>
      </c>
    </row>
    <row r="224" spans="1:9" ht="25.5" x14ac:dyDescent="0.25">
      <c r="A224" s="108"/>
      <c r="B224" s="109"/>
      <c r="C224" s="110"/>
      <c r="D224" s="109"/>
      <c r="E224" s="116" t="s">
        <v>487</v>
      </c>
      <c r="F224" s="117"/>
      <c r="G224" s="113"/>
      <c r="H224" s="120"/>
      <c r="I224" s="120"/>
    </row>
    <row r="225" spans="1:9" x14ac:dyDescent="0.25">
      <c r="A225" s="108"/>
      <c r="B225" s="109"/>
      <c r="C225" s="110"/>
      <c r="D225" s="132"/>
      <c r="E225" s="116" t="s">
        <v>489</v>
      </c>
      <c r="F225" s="117"/>
      <c r="G225" s="113">
        <f t="shared" si="7"/>
        <v>0</v>
      </c>
      <c r="H225" s="120"/>
      <c r="I225" s="120"/>
    </row>
    <row r="226" spans="1:9" x14ac:dyDescent="0.25">
      <c r="A226" s="108">
        <v>2455</v>
      </c>
      <c r="B226" s="104" t="s">
        <v>180</v>
      </c>
      <c r="C226" s="105">
        <v>5</v>
      </c>
      <c r="D226" s="104">
        <v>5</v>
      </c>
      <c r="E226" s="133" t="s">
        <v>230</v>
      </c>
      <c r="F226" s="121" t="s">
        <v>231</v>
      </c>
      <c r="G226" s="100">
        <f t="shared" si="7"/>
        <v>0</v>
      </c>
      <c r="H226" s="130">
        <f>SUM(H228:H229)</f>
        <v>0</v>
      </c>
      <c r="I226" s="130">
        <f>I228</f>
        <v>0</v>
      </c>
    </row>
    <row r="227" spans="1:9" ht="25.5" x14ac:dyDescent="0.25">
      <c r="A227" s="108"/>
      <c r="B227" s="109"/>
      <c r="C227" s="110"/>
      <c r="D227" s="109"/>
      <c r="E227" s="116" t="s">
        <v>487</v>
      </c>
      <c r="F227" s="117"/>
      <c r="G227" s="113"/>
      <c r="H227" s="120"/>
      <c r="I227" s="120"/>
    </row>
    <row r="228" spans="1:9" x14ac:dyDescent="0.25">
      <c r="A228" s="108"/>
      <c r="B228" s="109"/>
      <c r="C228" s="110"/>
      <c r="D228" s="109">
        <v>5112</v>
      </c>
      <c r="E228" s="119" t="s">
        <v>55</v>
      </c>
      <c r="F228" s="117"/>
      <c r="G228" s="113">
        <f>I228</f>
        <v>0</v>
      </c>
      <c r="H228" s="120"/>
      <c r="I228" s="120">
        <v>0</v>
      </c>
    </row>
    <row r="229" spans="1:9" x14ac:dyDescent="0.25">
      <c r="A229" s="108"/>
      <c r="B229" s="109"/>
      <c r="C229" s="110"/>
      <c r="D229" s="109">
        <v>5134</v>
      </c>
      <c r="E229" s="119" t="s">
        <v>61</v>
      </c>
      <c r="F229" s="117"/>
      <c r="G229" s="113">
        <f t="shared" si="7"/>
        <v>0</v>
      </c>
      <c r="H229" s="120"/>
      <c r="I229" s="120">
        <v>0</v>
      </c>
    </row>
    <row r="230" spans="1:9" x14ac:dyDescent="0.25">
      <c r="A230" s="108">
        <v>2460</v>
      </c>
      <c r="B230" s="109" t="s">
        <v>180</v>
      </c>
      <c r="C230" s="110">
        <v>6</v>
      </c>
      <c r="D230" s="109">
        <v>0</v>
      </c>
      <c r="E230" s="112" t="s">
        <v>232</v>
      </c>
      <c r="F230" s="112" t="s">
        <v>233</v>
      </c>
      <c r="G230" s="113">
        <f t="shared" si="7"/>
        <v>0</v>
      </c>
      <c r="H230" s="120">
        <f>SUM(H231)</f>
        <v>0</v>
      </c>
      <c r="I230" s="120">
        <f>SUM(I231)</f>
        <v>0</v>
      </c>
    </row>
    <row r="231" spans="1:9" x14ac:dyDescent="0.25">
      <c r="A231" s="108">
        <v>2461</v>
      </c>
      <c r="B231" s="109" t="s">
        <v>180</v>
      </c>
      <c r="C231" s="110">
        <v>6</v>
      </c>
      <c r="D231" s="109">
        <v>1</v>
      </c>
      <c r="E231" s="116" t="s">
        <v>234</v>
      </c>
      <c r="F231" s="121" t="s">
        <v>233</v>
      </c>
      <c r="G231" s="113">
        <f t="shared" si="7"/>
        <v>0</v>
      </c>
      <c r="H231" s="120">
        <f>SUM(H233:H233)</f>
        <v>0</v>
      </c>
      <c r="I231" s="120">
        <f>SUM(I233:I233)</f>
        <v>0</v>
      </c>
    </row>
    <row r="232" spans="1:9" ht="25.5" x14ac:dyDescent="0.25">
      <c r="A232" s="108"/>
      <c r="B232" s="109"/>
      <c r="C232" s="110"/>
      <c r="D232" s="109"/>
      <c r="E232" s="116" t="s">
        <v>487</v>
      </c>
      <c r="F232" s="117"/>
      <c r="G232" s="113"/>
      <c r="H232" s="120"/>
      <c r="I232" s="120"/>
    </row>
    <row r="233" spans="1:9" x14ac:dyDescent="0.25">
      <c r="A233" s="108"/>
      <c r="B233" s="109"/>
      <c r="C233" s="110"/>
      <c r="D233" s="109"/>
      <c r="E233" s="116" t="s">
        <v>489</v>
      </c>
      <c r="F233" s="117"/>
      <c r="G233" s="113">
        <f t="shared" si="7"/>
        <v>0</v>
      </c>
      <c r="H233" s="120"/>
      <c r="I233" s="120"/>
    </row>
    <row r="234" spans="1:9" x14ac:dyDescent="0.25">
      <c r="A234" s="108">
        <v>2470</v>
      </c>
      <c r="B234" s="109" t="s">
        <v>180</v>
      </c>
      <c r="C234" s="110">
        <v>7</v>
      </c>
      <c r="D234" s="109">
        <v>0</v>
      </c>
      <c r="E234" s="112" t="s">
        <v>235</v>
      </c>
      <c r="F234" s="129" t="s">
        <v>236</v>
      </c>
      <c r="G234" s="113">
        <f t="shared" si="7"/>
        <v>0</v>
      </c>
      <c r="H234" s="120">
        <f>SUM(H235,H238,H241,H244)</f>
        <v>0</v>
      </c>
      <c r="I234" s="120">
        <f>SUM(I235,I238,I241,I244)</f>
        <v>0</v>
      </c>
    </row>
    <row r="235" spans="1:9" ht="25.5" x14ac:dyDescent="0.25">
      <c r="A235" s="108">
        <v>2471</v>
      </c>
      <c r="B235" s="109" t="s">
        <v>180</v>
      </c>
      <c r="C235" s="110">
        <v>7</v>
      </c>
      <c r="D235" s="109">
        <v>1</v>
      </c>
      <c r="E235" s="116" t="s">
        <v>237</v>
      </c>
      <c r="F235" s="121" t="s">
        <v>238</v>
      </c>
      <c r="G235" s="113">
        <f t="shared" si="7"/>
        <v>0</v>
      </c>
      <c r="H235" s="120">
        <f>SUM(H237:H237)</f>
        <v>0</v>
      </c>
      <c r="I235" s="120">
        <f>SUM(I237:I237)</f>
        <v>0</v>
      </c>
    </row>
    <row r="236" spans="1:9" ht="25.5" x14ac:dyDescent="0.25">
      <c r="A236" s="108"/>
      <c r="B236" s="109"/>
      <c r="C236" s="110"/>
      <c r="D236" s="109"/>
      <c r="E236" s="116" t="s">
        <v>487</v>
      </c>
      <c r="F236" s="117"/>
      <c r="G236" s="113"/>
      <c r="H236" s="120"/>
      <c r="I236" s="120"/>
    </row>
    <row r="237" spans="1:9" x14ac:dyDescent="0.25">
      <c r="A237" s="108"/>
      <c r="B237" s="109"/>
      <c r="C237" s="110"/>
      <c r="D237" s="109"/>
      <c r="E237" s="116" t="s">
        <v>489</v>
      </c>
      <c r="F237" s="117"/>
      <c r="G237" s="113">
        <f t="shared" si="7"/>
        <v>0</v>
      </c>
      <c r="H237" s="120"/>
      <c r="I237" s="120"/>
    </row>
    <row r="238" spans="1:9" x14ac:dyDescent="0.25">
      <c r="A238" s="108">
        <v>2472</v>
      </c>
      <c r="B238" s="109" t="s">
        <v>180</v>
      </c>
      <c r="C238" s="110">
        <v>7</v>
      </c>
      <c r="D238" s="109">
        <v>2</v>
      </c>
      <c r="E238" s="116" t="s">
        <v>239</v>
      </c>
      <c r="F238" s="134" t="s">
        <v>240</v>
      </c>
      <c r="G238" s="113">
        <f t="shared" si="7"/>
        <v>0</v>
      </c>
      <c r="H238" s="120">
        <f>SUM(H240:H240)</f>
        <v>0</v>
      </c>
      <c r="I238" s="120">
        <f>SUM(I240:I240)</f>
        <v>0</v>
      </c>
    </row>
    <row r="239" spans="1:9" ht="25.5" x14ac:dyDescent="0.25">
      <c r="A239" s="108"/>
      <c r="B239" s="109"/>
      <c r="C239" s="110"/>
      <c r="D239" s="109"/>
      <c r="E239" s="116" t="s">
        <v>487</v>
      </c>
      <c r="F239" s="117"/>
      <c r="G239" s="113"/>
      <c r="H239" s="120"/>
      <c r="I239" s="120"/>
    </row>
    <row r="240" spans="1:9" x14ac:dyDescent="0.25">
      <c r="A240" s="108"/>
      <c r="B240" s="109"/>
      <c r="C240" s="110"/>
      <c r="D240" s="109"/>
      <c r="E240" s="116" t="s">
        <v>489</v>
      </c>
      <c r="F240" s="117"/>
      <c r="G240" s="113">
        <f t="shared" si="7"/>
        <v>0</v>
      </c>
      <c r="H240" s="120"/>
      <c r="I240" s="120"/>
    </row>
    <row r="241" spans="1:9" x14ac:dyDescent="0.25">
      <c r="A241" s="108">
        <v>2473</v>
      </c>
      <c r="B241" s="109" t="s">
        <v>180</v>
      </c>
      <c r="C241" s="110">
        <v>7</v>
      </c>
      <c r="D241" s="109">
        <v>3</v>
      </c>
      <c r="E241" s="116" t="s">
        <v>241</v>
      </c>
      <c r="F241" s="121" t="s">
        <v>242</v>
      </c>
      <c r="G241" s="113">
        <f t="shared" si="7"/>
        <v>0</v>
      </c>
      <c r="H241" s="120">
        <f>SUM(H243:H243)</f>
        <v>0</v>
      </c>
      <c r="I241" s="120">
        <f>SUM(I243:I243)</f>
        <v>0</v>
      </c>
    </row>
    <row r="242" spans="1:9" ht="25.5" x14ac:dyDescent="0.25">
      <c r="A242" s="108"/>
      <c r="B242" s="109"/>
      <c r="C242" s="110"/>
      <c r="D242" s="109"/>
      <c r="E242" s="116" t="s">
        <v>487</v>
      </c>
      <c r="F242" s="117"/>
      <c r="G242" s="113"/>
      <c r="H242" s="120"/>
      <c r="I242" s="120"/>
    </row>
    <row r="243" spans="1:9" x14ac:dyDescent="0.25">
      <c r="A243" s="108"/>
      <c r="B243" s="109"/>
      <c r="C243" s="110"/>
      <c r="D243" s="109"/>
      <c r="E243" s="116" t="s">
        <v>489</v>
      </c>
      <c r="F243" s="117"/>
      <c r="G243" s="113">
        <f t="shared" si="7"/>
        <v>0</v>
      </c>
      <c r="H243" s="120"/>
      <c r="I243" s="120"/>
    </row>
    <row r="244" spans="1:9" x14ac:dyDescent="0.25">
      <c r="A244" s="108">
        <v>2474</v>
      </c>
      <c r="B244" s="109" t="s">
        <v>180</v>
      </c>
      <c r="C244" s="110">
        <v>7</v>
      </c>
      <c r="D244" s="109">
        <v>4</v>
      </c>
      <c r="E244" s="116" t="s">
        <v>243</v>
      </c>
      <c r="F244" s="117" t="s">
        <v>244</v>
      </c>
      <c r="G244" s="113">
        <f t="shared" si="7"/>
        <v>0</v>
      </c>
      <c r="H244" s="120">
        <f>SUM(H246:H246)</f>
        <v>0</v>
      </c>
      <c r="I244" s="120">
        <f>SUM(I246:I246)</f>
        <v>0</v>
      </c>
    </row>
    <row r="245" spans="1:9" ht="25.5" x14ac:dyDescent="0.25">
      <c r="A245" s="108"/>
      <c r="B245" s="109"/>
      <c r="C245" s="110"/>
      <c r="D245" s="109"/>
      <c r="E245" s="116" t="s">
        <v>487</v>
      </c>
      <c r="F245" s="117"/>
      <c r="G245" s="113"/>
      <c r="H245" s="120"/>
      <c r="I245" s="120"/>
    </row>
    <row r="246" spans="1:9" x14ac:dyDescent="0.25">
      <c r="A246" s="108"/>
      <c r="B246" s="109"/>
      <c r="C246" s="110"/>
      <c r="D246" s="109"/>
      <c r="E246" s="116" t="s">
        <v>489</v>
      </c>
      <c r="F246" s="117"/>
      <c r="G246" s="113">
        <f t="shared" si="7"/>
        <v>0</v>
      </c>
      <c r="H246" s="120"/>
      <c r="I246" s="120"/>
    </row>
    <row r="247" spans="1:9" ht="25.5" x14ac:dyDescent="0.25">
      <c r="A247" s="108">
        <v>2480</v>
      </c>
      <c r="B247" s="109" t="s">
        <v>180</v>
      </c>
      <c r="C247" s="110">
        <v>8</v>
      </c>
      <c r="D247" s="109">
        <v>0</v>
      </c>
      <c r="E247" s="112" t="s">
        <v>245</v>
      </c>
      <c r="F247" s="112" t="s">
        <v>246</v>
      </c>
      <c r="G247" s="113">
        <f t="shared" si="7"/>
        <v>0</v>
      </c>
      <c r="H247" s="120">
        <f>SUM(H248,H251,H254,H257)</f>
        <v>0</v>
      </c>
      <c r="I247" s="120">
        <f>SUM(I248,I251,I254,I257)</f>
        <v>0</v>
      </c>
    </row>
    <row r="248" spans="1:9" ht="38.25" x14ac:dyDescent="0.25">
      <c r="A248" s="108">
        <v>2481</v>
      </c>
      <c r="B248" s="109" t="s">
        <v>180</v>
      </c>
      <c r="C248" s="110">
        <v>8</v>
      </c>
      <c r="D248" s="109">
        <v>1</v>
      </c>
      <c r="E248" s="116" t="s">
        <v>247</v>
      </c>
      <c r="F248" s="121" t="s">
        <v>248</v>
      </c>
      <c r="G248" s="113">
        <f t="shared" si="7"/>
        <v>0</v>
      </c>
      <c r="H248" s="120">
        <f>SUM(H250:H250)</f>
        <v>0</v>
      </c>
      <c r="I248" s="120">
        <f>SUM(I250:I250)</f>
        <v>0</v>
      </c>
    </row>
    <row r="249" spans="1:9" ht="25.5" x14ac:dyDescent="0.25">
      <c r="A249" s="108"/>
      <c r="B249" s="109"/>
      <c r="C249" s="110"/>
      <c r="D249" s="109"/>
      <c r="E249" s="116" t="s">
        <v>487</v>
      </c>
      <c r="F249" s="117"/>
      <c r="G249" s="113"/>
      <c r="H249" s="120"/>
      <c r="I249" s="120"/>
    </row>
    <row r="250" spans="1:9" x14ac:dyDescent="0.25">
      <c r="A250" s="108"/>
      <c r="B250" s="109"/>
      <c r="C250" s="110"/>
      <c r="D250" s="109"/>
      <c r="E250" s="116" t="s">
        <v>489</v>
      </c>
      <c r="F250" s="117"/>
      <c r="G250" s="113">
        <f t="shared" si="7"/>
        <v>0</v>
      </c>
      <c r="H250" s="120"/>
      <c r="I250" s="120"/>
    </row>
    <row r="251" spans="1:9" ht="38.25" x14ac:dyDescent="0.25">
      <c r="A251" s="108">
        <v>2482</v>
      </c>
      <c r="B251" s="109" t="s">
        <v>180</v>
      </c>
      <c r="C251" s="110">
        <v>8</v>
      </c>
      <c r="D251" s="109">
        <v>2</v>
      </c>
      <c r="E251" s="116" t="s">
        <v>249</v>
      </c>
      <c r="F251" s="121" t="s">
        <v>250</v>
      </c>
      <c r="G251" s="113">
        <f t="shared" si="7"/>
        <v>0</v>
      </c>
      <c r="H251" s="120">
        <f>SUM(H253:H253)</f>
        <v>0</v>
      </c>
      <c r="I251" s="120">
        <f>SUM(I253:I253)</f>
        <v>0</v>
      </c>
    </row>
    <row r="252" spans="1:9" ht="25.5" x14ac:dyDescent="0.25">
      <c r="A252" s="108"/>
      <c r="B252" s="109"/>
      <c r="C252" s="110"/>
      <c r="D252" s="109"/>
      <c r="E252" s="116" t="s">
        <v>487</v>
      </c>
      <c r="F252" s="117"/>
      <c r="G252" s="113"/>
      <c r="H252" s="120"/>
      <c r="I252" s="120"/>
    </row>
    <row r="253" spans="1:9" x14ac:dyDescent="0.25">
      <c r="A253" s="108"/>
      <c r="B253" s="109"/>
      <c r="C253" s="110"/>
      <c r="D253" s="109"/>
      <c r="E253" s="116" t="s">
        <v>489</v>
      </c>
      <c r="F253" s="117"/>
      <c r="G253" s="113">
        <f t="shared" si="7"/>
        <v>0</v>
      </c>
      <c r="H253" s="120"/>
      <c r="I253" s="120"/>
    </row>
    <row r="254" spans="1:9" ht="25.5" x14ac:dyDescent="0.25">
      <c r="A254" s="108">
        <v>2483</v>
      </c>
      <c r="B254" s="109" t="s">
        <v>180</v>
      </c>
      <c r="C254" s="110">
        <v>8</v>
      </c>
      <c r="D254" s="109">
        <v>3</v>
      </c>
      <c r="E254" s="116" t="s">
        <v>251</v>
      </c>
      <c r="F254" s="121" t="s">
        <v>252</v>
      </c>
      <c r="G254" s="113">
        <f t="shared" si="7"/>
        <v>0</v>
      </c>
      <c r="H254" s="120">
        <f>SUM(H256:H256)</f>
        <v>0</v>
      </c>
      <c r="I254" s="120">
        <f>SUM(I256:I256)</f>
        <v>0</v>
      </c>
    </row>
    <row r="255" spans="1:9" ht="25.5" x14ac:dyDescent="0.25">
      <c r="A255" s="108"/>
      <c r="B255" s="109"/>
      <c r="C255" s="110"/>
      <c r="D255" s="109"/>
      <c r="E255" s="116" t="s">
        <v>487</v>
      </c>
      <c r="F255" s="117"/>
      <c r="G255" s="113"/>
      <c r="H255" s="120"/>
      <c r="I255" s="120"/>
    </row>
    <row r="256" spans="1:9" x14ac:dyDescent="0.25">
      <c r="A256" s="108"/>
      <c r="B256" s="109"/>
      <c r="C256" s="110"/>
      <c r="D256" s="109"/>
      <c r="E256" s="116" t="s">
        <v>489</v>
      </c>
      <c r="F256" s="117"/>
      <c r="G256" s="113">
        <f t="shared" si="7"/>
        <v>0</v>
      </c>
      <c r="H256" s="120"/>
      <c r="I256" s="120"/>
    </row>
    <row r="257" spans="1:10" ht="38.25" x14ac:dyDescent="0.25">
      <c r="A257" s="108">
        <v>2484</v>
      </c>
      <c r="B257" s="109" t="s">
        <v>180</v>
      </c>
      <c r="C257" s="110">
        <v>8</v>
      </c>
      <c r="D257" s="109">
        <v>4</v>
      </c>
      <c r="E257" s="116" t="s">
        <v>253</v>
      </c>
      <c r="F257" s="121" t="s">
        <v>254</v>
      </c>
      <c r="G257" s="113">
        <f t="shared" si="7"/>
        <v>0</v>
      </c>
      <c r="H257" s="120">
        <f>SUM(H259:H259)</f>
        <v>0</v>
      </c>
      <c r="I257" s="120">
        <f>SUM(I259:I259)</f>
        <v>0</v>
      </c>
    </row>
    <row r="258" spans="1:10" ht="25.5" x14ac:dyDescent="0.25">
      <c r="A258" s="108"/>
      <c r="B258" s="109"/>
      <c r="C258" s="110"/>
      <c r="D258" s="109"/>
      <c r="E258" s="116" t="s">
        <v>487</v>
      </c>
      <c r="F258" s="117"/>
      <c r="G258" s="113"/>
      <c r="H258" s="120"/>
      <c r="I258" s="120"/>
    </row>
    <row r="259" spans="1:10" x14ac:dyDescent="0.25">
      <c r="A259" s="108"/>
      <c r="B259" s="109"/>
      <c r="C259" s="110"/>
      <c r="D259" s="109"/>
      <c r="E259" s="116" t="s">
        <v>489</v>
      </c>
      <c r="F259" s="117"/>
      <c r="G259" s="113">
        <f t="shared" si="7"/>
        <v>0</v>
      </c>
      <c r="H259" s="120"/>
      <c r="I259" s="120"/>
    </row>
    <row r="260" spans="1:10" ht="25.5" x14ac:dyDescent="0.25">
      <c r="A260" s="108">
        <v>2490</v>
      </c>
      <c r="B260" s="109" t="s">
        <v>180</v>
      </c>
      <c r="C260" s="110">
        <v>9</v>
      </c>
      <c r="D260" s="109">
        <v>0</v>
      </c>
      <c r="E260" s="112" t="s">
        <v>261</v>
      </c>
      <c r="F260" s="112" t="s">
        <v>262</v>
      </c>
      <c r="G260" s="113">
        <f t="shared" si="7"/>
        <v>-200000</v>
      </c>
      <c r="H260" s="120"/>
      <c r="I260" s="113">
        <f>SUM(I261)</f>
        <v>-200000</v>
      </c>
    </row>
    <row r="261" spans="1:10" x14ac:dyDescent="0.25">
      <c r="A261" s="108">
        <v>2491</v>
      </c>
      <c r="B261" s="109" t="s">
        <v>180</v>
      </c>
      <c r="C261" s="110">
        <v>9</v>
      </c>
      <c r="D261" s="109">
        <v>1</v>
      </c>
      <c r="E261" s="116" t="s">
        <v>263</v>
      </c>
      <c r="F261" s="121" t="s">
        <v>264</v>
      </c>
      <c r="G261" s="113">
        <f t="shared" si="7"/>
        <v>-200000</v>
      </c>
      <c r="H261" s="120"/>
      <c r="I261" s="113">
        <f>SUM(I263:I265)</f>
        <v>-200000</v>
      </c>
    </row>
    <row r="262" spans="1:10" ht="25.5" x14ac:dyDescent="0.25">
      <c r="A262" s="108"/>
      <c r="B262" s="109"/>
      <c r="C262" s="110"/>
      <c r="D262" s="109"/>
      <c r="E262" s="116" t="s">
        <v>487</v>
      </c>
      <c r="F262" s="117"/>
      <c r="G262" s="113"/>
      <c r="H262" s="120"/>
      <c r="I262" s="120"/>
    </row>
    <row r="263" spans="1:10" x14ac:dyDescent="0.25">
      <c r="A263" s="108"/>
      <c r="B263" s="109"/>
      <c r="C263" s="110"/>
      <c r="D263" s="109">
        <v>8411</v>
      </c>
      <c r="E263" s="135" t="s">
        <v>69</v>
      </c>
      <c r="F263" s="117"/>
      <c r="G263" s="113">
        <f t="shared" si="7"/>
        <v>-200000</v>
      </c>
      <c r="H263" s="120"/>
      <c r="I263" s="120">
        <v>-200000</v>
      </c>
    </row>
    <row r="264" spans="1:10" x14ac:dyDescent="0.25">
      <c r="A264" s="108"/>
      <c r="B264" s="109"/>
      <c r="C264" s="110"/>
      <c r="D264" s="109">
        <v>8131</v>
      </c>
      <c r="E264" s="136" t="s">
        <v>68</v>
      </c>
      <c r="F264" s="117"/>
      <c r="G264" s="113">
        <f t="shared" si="7"/>
        <v>0</v>
      </c>
      <c r="H264" s="120"/>
      <c r="I264" s="120">
        <v>0</v>
      </c>
    </row>
    <row r="265" spans="1:10" x14ac:dyDescent="0.25">
      <c r="A265" s="108"/>
      <c r="B265" s="109"/>
      <c r="C265" s="110"/>
      <c r="D265" s="109">
        <v>8111</v>
      </c>
      <c r="E265" s="135" t="s">
        <v>67</v>
      </c>
      <c r="F265" s="117"/>
      <c r="G265" s="113">
        <f t="shared" si="7"/>
        <v>0</v>
      </c>
      <c r="H265" s="120"/>
      <c r="I265" s="120">
        <v>0</v>
      </c>
    </row>
    <row r="266" spans="1:10" s="107" customFormat="1" ht="51" x14ac:dyDescent="0.25">
      <c r="A266" s="128">
        <v>2500</v>
      </c>
      <c r="B266" s="104" t="s">
        <v>265</v>
      </c>
      <c r="C266" s="105">
        <v>0</v>
      </c>
      <c r="D266" s="104">
        <v>0</v>
      </c>
      <c r="E266" s="98" t="s">
        <v>495</v>
      </c>
      <c r="F266" s="93" t="s">
        <v>267</v>
      </c>
      <c r="G266" s="100">
        <f t="shared" si="7"/>
        <v>456549.3</v>
      </c>
      <c r="H266" s="100">
        <f>SUM(H267+H276+H285+H281+H285+H293+H289)</f>
        <v>168049.3</v>
      </c>
      <c r="I266" s="100">
        <f>SUM(I267+I276+I285+I294)</f>
        <v>288500</v>
      </c>
    </row>
    <row r="267" spans="1:10" x14ac:dyDescent="0.25">
      <c r="A267" s="108">
        <v>2510</v>
      </c>
      <c r="B267" s="109" t="s">
        <v>265</v>
      </c>
      <c r="C267" s="110">
        <v>1</v>
      </c>
      <c r="D267" s="109">
        <v>0</v>
      </c>
      <c r="E267" s="112" t="s">
        <v>268</v>
      </c>
      <c r="F267" s="112" t="s">
        <v>269</v>
      </c>
      <c r="G267" s="100">
        <f t="shared" si="7"/>
        <v>178749.3</v>
      </c>
      <c r="H267" s="130">
        <f>SUM(H268)</f>
        <v>158749.29999999999</v>
      </c>
      <c r="I267" s="130">
        <f>SUM(I268)</f>
        <v>20000</v>
      </c>
      <c r="J267" s="137"/>
    </row>
    <row r="268" spans="1:10" x14ac:dyDescent="0.25">
      <c r="A268" s="108">
        <v>2511</v>
      </c>
      <c r="B268" s="109" t="s">
        <v>265</v>
      </c>
      <c r="C268" s="110">
        <v>1</v>
      </c>
      <c r="D268" s="109">
        <v>1</v>
      </c>
      <c r="E268" s="116" t="s">
        <v>270</v>
      </c>
      <c r="F268" s="121" t="s">
        <v>271</v>
      </c>
      <c r="G268" s="113">
        <f t="shared" si="7"/>
        <v>178749.3</v>
      </c>
      <c r="H268" s="120">
        <f>H270+H271+H272+H273</f>
        <v>158749.29999999999</v>
      </c>
      <c r="I268" s="120">
        <f>SUM(I271:I275)</f>
        <v>20000</v>
      </c>
    </row>
    <row r="269" spans="1:10" ht="25.5" x14ac:dyDescent="0.25">
      <c r="A269" s="108"/>
      <c r="B269" s="109"/>
      <c r="C269" s="110"/>
      <c r="D269" s="109"/>
      <c r="E269" s="116" t="s">
        <v>487</v>
      </c>
      <c r="F269" s="117"/>
      <c r="G269" s="113"/>
      <c r="H269" s="120"/>
      <c r="I269" s="120"/>
    </row>
    <row r="270" spans="1:10" x14ac:dyDescent="0.25">
      <c r="A270" s="108"/>
      <c r="B270" s="109"/>
      <c r="C270" s="110"/>
      <c r="D270" s="109">
        <v>4215</v>
      </c>
      <c r="E270" s="119" t="s">
        <v>13</v>
      </c>
      <c r="F270" s="117"/>
      <c r="G270" s="113">
        <f t="shared" si="7"/>
        <v>700</v>
      </c>
      <c r="H270" s="120">
        <v>700</v>
      </c>
      <c r="I270" s="120"/>
    </row>
    <row r="271" spans="1:10" ht="25.5" x14ac:dyDescent="0.25">
      <c r="A271" s="108"/>
      <c r="B271" s="109"/>
      <c r="C271" s="110"/>
      <c r="D271" s="109">
        <v>4511</v>
      </c>
      <c r="E271" s="119" t="s">
        <v>39</v>
      </c>
      <c r="F271" s="117"/>
      <c r="G271" s="113">
        <f t="shared" ref="G271:G344" si="8">SUM(H271:I271)</f>
        <v>137710</v>
      </c>
      <c r="H271" s="120">
        <v>137710</v>
      </c>
      <c r="I271" s="120"/>
    </row>
    <row r="272" spans="1:10" ht="25.5" x14ac:dyDescent="0.25">
      <c r="A272" s="108"/>
      <c r="B272" s="109"/>
      <c r="C272" s="110"/>
      <c r="D272" s="109">
        <v>4522</v>
      </c>
      <c r="E272" s="5" t="s">
        <v>41</v>
      </c>
      <c r="F272" s="117"/>
      <c r="G272" s="113">
        <f t="shared" si="8"/>
        <v>339.3</v>
      </c>
      <c r="H272" s="120">
        <v>339.3</v>
      </c>
      <c r="I272" s="120"/>
    </row>
    <row r="273" spans="1:9" x14ac:dyDescent="0.25">
      <c r="A273" s="108"/>
      <c r="B273" s="109"/>
      <c r="C273" s="110"/>
      <c r="D273" s="109" t="s">
        <v>45</v>
      </c>
      <c r="E273" s="5"/>
      <c r="F273" s="117"/>
      <c r="G273" s="113">
        <f t="shared" si="8"/>
        <v>20000</v>
      </c>
      <c r="H273" s="120">
        <v>20000</v>
      </c>
      <c r="I273" s="120"/>
    </row>
    <row r="274" spans="1:9" x14ac:dyDescent="0.25">
      <c r="A274" s="108"/>
      <c r="B274" s="109"/>
      <c r="C274" s="110"/>
      <c r="D274" s="109">
        <v>5121</v>
      </c>
      <c r="E274" s="119" t="s">
        <v>58</v>
      </c>
      <c r="F274" s="117"/>
      <c r="G274" s="113">
        <f t="shared" si="8"/>
        <v>10000</v>
      </c>
      <c r="H274" s="113"/>
      <c r="I274" s="120">
        <v>10000</v>
      </c>
    </row>
    <row r="275" spans="1:9" x14ac:dyDescent="0.25">
      <c r="A275" s="108"/>
      <c r="B275" s="109"/>
      <c r="C275" s="110"/>
      <c r="D275" s="109">
        <v>5129</v>
      </c>
      <c r="E275" s="119" t="s">
        <v>60</v>
      </c>
      <c r="F275" s="117"/>
      <c r="G275" s="113">
        <f t="shared" si="8"/>
        <v>10000</v>
      </c>
      <c r="H275" s="120"/>
      <c r="I275" s="120">
        <v>10000</v>
      </c>
    </row>
    <row r="276" spans="1:9" x14ac:dyDescent="0.25">
      <c r="A276" s="108">
        <v>2520</v>
      </c>
      <c r="B276" s="109" t="s">
        <v>265</v>
      </c>
      <c r="C276" s="110">
        <v>2</v>
      </c>
      <c r="D276" s="109"/>
      <c r="E276" s="112" t="s">
        <v>272</v>
      </c>
      <c r="F276" s="112" t="s">
        <v>273</v>
      </c>
      <c r="G276" s="100">
        <f t="shared" si="8"/>
        <v>268500</v>
      </c>
      <c r="H276" s="130">
        <f>SUM(H277)</f>
        <v>0</v>
      </c>
      <c r="I276" s="130">
        <f>SUM(I277)</f>
        <v>268500</v>
      </c>
    </row>
    <row r="277" spans="1:9" x14ac:dyDescent="0.25">
      <c r="A277" s="108">
        <v>2521</v>
      </c>
      <c r="B277" s="109" t="s">
        <v>265</v>
      </c>
      <c r="C277" s="110">
        <v>2</v>
      </c>
      <c r="D277" s="109">
        <v>1</v>
      </c>
      <c r="E277" s="116" t="s">
        <v>274</v>
      </c>
      <c r="F277" s="121" t="s">
        <v>275</v>
      </c>
      <c r="G277" s="113">
        <f t="shared" si="8"/>
        <v>268500</v>
      </c>
      <c r="H277" s="120">
        <v>0</v>
      </c>
      <c r="I277" s="120">
        <f>SUM(I279:I280)</f>
        <v>268500</v>
      </c>
    </row>
    <row r="278" spans="1:9" ht="25.5" x14ac:dyDescent="0.25">
      <c r="A278" s="108"/>
      <c r="B278" s="109"/>
      <c r="C278" s="110"/>
      <c r="D278" s="109"/>
      <c r="E278" s="116" t="s">
        <v>487</v>
      </c>
      <c r="F278" s="117"/>
      <c r="G278" s="113"/>
      <c r="H278" s="120"/>
      <c r="I278" s="120"/>
    </row>
    <row r="279" spans="1:9" x14ac:dyDescent="0.25">
      <c r="A279" s="108"/>
      <c r="B279" s="109"/>
      <c r="C279" s="110"/>
      <c r="D279" s="109">
        <v>5112</v>
      </c>
      <c r="E279" s="119" t="s">
        <v>55</v>
      </c>
      <c r="F279" s="117"/>
      <c r="G279" s="113">
        <f t="shared" si="8"/>
        <v>263500</v>
      </c>
      <c r="H279" s="120"/>
      <c r="I279" s="120">
        <v>263500</v>
      </c>
    </row>
    <row r="280" spans="1:9" x14ac:dyDescent="0.25">
      <c r="A280" s="108"/>
      <c r="B280" s="109"/>
      <c r="C280" s="110"/>
      <c r="D280" s="109">
        <v>5134</v>
      </c>
      <c r="E280" s="119" t="s">
        <v>61</v>
      </c>
      <c r="F280" s="117"/>
      <c r="G280" s="113">
        <f t="shared" si="8"/>
        <v>5000</v>
      </c>
      <c r="H280" s="120"/>
      <c r="I280" s="120">
        <v>5000</v>
      </c>
    </row>
    <row r="281" spans="1:9" x14ac:dyDescent="0.25">
      <c r="A281" s="108">
        <v>2530</v>
      </c>
      <c r="B281" s="109" t="s">
        <v>265</v>
      </c>
      <c r="C281" s="110">
        <v>3</v>
      </c>
      <c r="D281" s="109">
        <v>0</v>
      </c>
      <c r="E281" s="112" t="s">
        <v>276</v>
      </c>
      <c r="F281" s="112" t="s">
        <v>277</v>
      </c>
      <c r="G281" s="113">
        <f t="shared" si="8"/>
        <v>0</v>
      </c>
      <c r="H281" s="120">
        <f>SUM(H282)</f>
        <v>0</v>
      </c>
      <c r="I281" s="120">
        <f>SUM(I282)</f>
        <v>0</v>
      </c>
    </row>
    <row r="282" spans="1:9" x14ac:dyDescent="0.25">
      <c r="A282" s="108">
        <v>3531</v>
      </c>
      <c r="B282" s="109" t="s">
        <v>265</v>
      </c>
      <c r="C282" s="110">
        <v>3</v>
      </c>
      <c r="D282" s="109">
        <v>1</v>
      </c>
      <c r="E282" s="116" t="s">
        <v>278</v>
      </c>
      <c r="F282" s="121" t="s">
        <v>279</v>
      </c>
      <c r="G282" s="113">
        <f t="shared" si="8"/>
        <v>0</v>
      </c>
      <c r="H282" s="120">
        <f>SUM(H284:H284)</f>
        <v>0</v>
      </c>
      <c r="I282" s="120">
        <f>SUM(I284:I284)</f>
        <v>0</v>
      </c>
    </row>
    <row r="283" spans="1:9" ht="25.5" x14ac:dyDescent="0.25">
      <c r="A283" s="108"/>
      <c r="B283" s="109"/>
      <c r="C283" s="110"/>
      <c r="D283" s="109"/>
      <c r="E283" s="116" t="s">
        <v>487</v>
      </c>
      <c r="F283" s="117"/>
      <c r="G283" s="113">
        <f t="shared" si="8"/>
        <v>0</v>
      </c>
      <c r="H283" s="120"/>
      <c r="I283" s="120"/>
    </row>
    <row r="284" spans="1:9" x14ac:dyDescent="0.25">
      <c r="A284" s="108"/>
      <c r="B284" s="109"/>
      <c r="C284" s="110"/>
      <c r="D284" s="109"/>
      <c r="E284" s="116" t="s">
        <v>489</v>
      </c>
      <c r="F284" s="117"/>
      <c r="G284" s="113">
        <f t="shared" si="8"/>
        <v>0</v>
      </c>
      <c r="H284" s="120"/>
      <c r="I284" s="120"/>
    </row>
    <row r="285" spans="1:9" ht="25.5" x14ac:dyDescent="0.25">
      <c r="A285" s="108">
        <v>2540</v>
      </c>
      <c r="B285" s="109" t="s">
        <v>265</v>
      </c>
      <c r="C285" s="110">
        <v>4</v>
      </c>
      <c r="D285" s="109">
        <v>0</v>
      </c>
      <c r="E285" s="112" t="s">
        <v>280</v>
      </c>
      <c r="F285" s="112" t="s">
        <v>281</v>
      </c>
      <c r="G285" s="113">
        <f t="shared" si="8"/>
        <v>0</v>
      </c>
      <c r="H285" s="120">
        <f>SUM(H286)</f>
        <v>0</v>
      </c>
      <c r="I285" s="120">
        <f>SUM(I286)</f>
        <v>0</v>
      </c>
    </row>
    <row r="286" spans="1:9" x14ac:dyDescent="0.25">
      <c r="A286" s="108">
        <v>2541</v>
      </c>
      <c r="B286" s="109" t="s">
        <v>265</v>
      </c>
      <c r="C286" s="110">
        <v>4</v>
      </c>
      <c r="D286" s="109">
        <v>1</v>
      </c>
      <c r="E286" s="116" t="s">
        <v>282</v>
      </c>
      <c r="F286" s="121" t="s">
        <v>283</v>
      </c>
      <c r="G286" s="113">
        <f t="shared" si="8"/>
        <v>0</v>
      </c>
      <c r="H286" s="120">
        <f>SUM(H288:H288)</f>
        <v>0</v>
      </c>
      <c r="I286" s="120">
        <f>SUM(I288:I288)</f>
        <v>0</v>
      </c>
    </row>
    <row r="287" spans="1:9" ht="25.5" x14ac:dyDescent="0.25">
      <c r="A287" s="108"/>
      <c r="B287" s="109"/>
      <c r="C287" s="110"/>
      <c r="D287" s="109"/>
      <c r="E287" s="116" t="s">
        <v>487</v>
      </c>
      <c r="F287" s="117"/>
      <c r="G287" s="113"/>
      <c r="H287" s="120"/>
      <c r="I287" s="120"/>
    </row>
    <row r="288" spans="1:9" x14ac:dyDescent="0.25">
      <c r="A288" s="108"/>
      <c r="B288" s="109"/>
      <c r="C288" s="110"/>
      <c r="D288" s="109"/>
      <c r="E288" s="116" t="s">
        <v>489</v>
      </c>
      <c r="F288" s="117"/>
      <c r="G288" s="113">
        <f t="shared" si="8"/>
        <v>0</v>
      </c>
      <c r="H288" s="120"/>
      <c r="I288" s="120">
        <v>0</v>
      </c>
    </row>
    <row r="289" spans="1:9" ht="25.5" x14ac:dyDescent="0.25">
      <c r="A289" s="108">
        <v>2550</v>
      </c>
      <c r="B289" s="109" t="s">
        <v>265</v>
      </c>
      <c r="C289" s="110">
        <v>5</v>
      </c>
      <c r="D289" s="109">
        <v>0</v>
      </c>
      <c r="E289" s="112" t="s">
        <v>284</v>
      </c>
      <c r="F289" s="112" t="s">
        <v>285</v>
      </c>
      <c r="G289" s="113">
        <f t="shared" si="8"/>
        <v>0</v>
      </c>
      <c r="H289" s="120">
        <f>SUM(H290)</f>
        <v>0</v>
      </c>
      <c r="I289" s="120">
        <f>SUM(I290)</f>
        <v>0</v>
      </c>
    </row>
    <row r="290" spans="1:9" ht="25.5" x14ac:dyDescent="0.25">
      <c r="A290" s="108">
        <v>2551</v>
      </c>
      <c r="B290" s="109" t="s">
        <v>265</v>
      </c>
      <c r="C290" s="110">
        <v>5</v>
      </c>
      <c r="D290" s="109">
        <v>1</v>
      </c>
      <c r="E290" s="116" t="s">
        <v>286</v>
      </c>
      <c r="F290" s="121" t="s">
        <v>287</v>
      </c>
      <c r="G290" s="113">
        <f t="shared" si="8"/>
        <v>0</v>
      </c>
      <c r="H290" s="120">
        <f>SUM(H292:H292)</f>
        <v>0</v>
      </c>
      <c r="I290" s="120">
        <f>SUM(I292:I292)</f>
        <v>0</v>
      </c>
    </row>
    <row r="291" spans="1:9" ht="25.5" x14ac:dyDescent="0.25">
      <c r="A291" s="108"/>
      <c r="B291" s="109"/>
      <c r="C291" s="110"/>
      <c r="D291" s="109"/>
      <c r="E291" s="116" t="s">
        <v>487</v>
      </c>
      <c r="F291" s="117"/>
      <c r="G291" s="113"/>
      <c r="H291" s="120"/>
      <c r="I291" s="120"/>
    </row>
    <row r="292" spans="1:9" x14ac:dyDescent="0.25">
      <c r="A292" s="108"/>
      <c r="B292" s="109"/>
      <c r="C292" s="110"/>
      <c r="D292" s="109"/>
      <c r="E292" s="116" t="s">
        <v>489</v>
      </c>
      <c r="F292" s="117"/>
      <c r="G292" s="113">
        <f t="shared" si="8"/>
        <v>0</v>
      </c>
      <c r="H292" s="120"/>
      <c r="I292" s="120"/>
    </row>
    <row r="293" spans="1:9" ht="25.5" x14ac:dyDescent="0.25">
      <c r="A293" s="108">
        <v>2560</v>
      </c>
      <c r="B293" s="109" t="s">
        <v>265</v>
      </c>
      <c r="C293" s="110">
        <v>6</v>
      </c>
      <c r="D293" s="109"/>
      <c r="E293" s="112" t="s">
        <v>288</v>
      </c>
      <c r="F293" s="112" t="s">
        <v>289</v>
      </c>
      <c r="G293" s="100">
        <f t="shared" si="8"/>
        <v>9300</v>
      </c>
      <c r="H293" s="100">
        <f>SUM(H294)</f>
        <v>9300</v>
      </c>
      <c r="I293" s="100">
        <f>SUM(I294)</f>
        <v>0</v>
      </c>
    </row>
    <row r="294" spans="1:9" ht="25.5" x14ac:dyDescent="0.25">
      <c r="A294" s="108">
        <v>2561</v>
      </c>
      <c r="B294" s="109" t="s">
        <v>265</v>
      </c>
      <c r="C294" s="110">
        <v>6</v>
      </c>
      <c r="D294" s="109">
        <v>1</v>
      </c>
      <c r="E294" s="116" t="s">
        <v>290</v>
      </c>
      <c r="F294" s="121" t="s">
        <v>291</v>
      </c>
      <c r="G294" s="113">
        <f t="shared" si="8"/>
        <v>9300</v>
      </c>
      <c r="H294" s="113">
        <f>SUM(H296:H298)</f>
        <v>9300</v>
      </c>
      <c r="I294" s="113">
        <f>SUM(I297:I298)</f>
        <v>0</v>
      </c>
    </row>
    <row r="295" spans="1:9" ht="25.5" x14ac:dyDescent="0.25">
      <c r="A295" s="108"/>
      <c r="B295" s="109"/>
      <c r="C295" s="110"/>
      <c r="D295" s="109"/>
      <c r="E295" s="116" t="s">
        <v>487</v>
      </c>
      <c r="F295" s="117"/>
      <c r="G295" s="113"/>
      <c r="H295" s="113"/>
      <c r="I295" s="120"/>
    </row>
    <row r="296" spans="1:9" x14ac:dyDescent="0.25">
      <c r="A296" s="108"/>
      <c r="B296" s="109"/>
      <c r="C296" s="110"/>
      <c r="D296" s="109" t="s">
        <v>27</v>
      </c>
      <c r="E296" s="116" t="s">
        <v>496</v>
      </c>
      <c r="F296" s="117"/>
      <c r="G296" s="113">
        <f>H296+I296</f>
        <v>1500</v>
      </c>
      <c r="H296" s="113">
        <v>1500</v>
      </c>
      <c r="I296" s="120"/>
    </row>
    <row r="297" spans="1:9" ht="25.5" x14ac:dyDescent="0.25">
      <c r="A297" s="108"/>
      <c r="B297" s="109"/>
      <c r="C297" s="110"/>
      <c r="D297" s="109">
        <v>4511</v>
      </c>
      <c r="E297" s="116" t="s">
        <v>497</v>
      </c>
      <c r="F297" s="117"/>
      <c r="G297" s="113">
        <f t="shared" si="8"/>
        <v>7800</v>
      </c>
      <c r="H297" s="113">
        <v>7800</v>
      </c>
      <c r="I297" s="113">
        <v>0</v>
      </c>
    </row>
    <row r="298" spans="1:9" x14ac:dyDescent="0.25">
      <c r="A298" s="108"/>
      <c r="B298" s="109"/>
      <c r="C298" s="110"/>
      <c r="D298" s="109">
        <v>4262</v>
      </c>
      <c r="E298" s="138" t="s">
        <v>498</v>
      </c>
      <c r="F298" s="117"/>
      <c r="G298" s="113">
        <f t="shared" si="8"/>
        <v>0</v>
      </c>
      <c r="H298" s="113">
        <v>0</v>
      </c>
      <c r="I298" s="113"/>
    </row>
    <row r="299" spans="1:9" s="107" customFormat="1" ht="51" x14ac:dyDescent="0.25">
      <c r="A299" s="128">
        <v>2600</v>
      </c>
      <c r="B299" s="104" t="s">
        <v>292</v>
      </c>
      <c r="C299" s="105">
        <v>0</v>
      </c>
      <c r="D299" s="104">
        <v>0</v>
      </c>
      <c r="E299" s="98" t="s">
        <v>293</v>
      </c>
      <c r="F299" s="95" t="s">
        <v>294</v>
      </c>
      <c r="G299" s="100">
        <f t="shared" si="8"/>
        <v>942680</v>
      </c>
      <c r="H299" s="100">
        <f>H300+H304+H308+H320+H329+H333</f>
        <v>54380</v>
      </c>
      <c r="I299" s="100">
        <f>SUM(I320+I333+I300+I304+I308+I329)</f>
        <v>888300</v>
      </c>
    </row>
    <row r="300" spans="1:9" x14ac:dyDescent="0.25">
      <c r="A300" s="108">
        <v>2610</v>
      </c>
      <c r="B300" s="109" t="s">
        <v>292</v>
      </c>
      <c r="C300" s="110">
        <v>1</v>
      </c>
      <c r="D300" s="109">
        <v>0</v>
      </c>
      <c r="E300" s="112" t="s">
        <v>295</v>
      </c>
      <c r="F300" s="112" t="s">
        <v>296</v>
      </c>
      <c r="G300" s="113">
        <f t="shared" si="8"/>
        <v>0</v>
      </c>
      <c r="H300" s="120">
        <f>SUM(H301)</f>
        <v>0</v>
      </c>
      <c r="I300" s="120">
        <f>SUM(I301)</f>
        <v>0</v>
      </c>
    </row>
    <row r="301" spans="1:9" x14ac:dyDescent="0.25">
      <c r="A301" s="108">
        <v>2611</v>
      </c>
      <c r="B301" s="109" t="s">
        <v>292</v>
      </c>
      <c r="C301" s="110">
        <v>1</v>
      </c>
      <c r="D301" s="109">
        <v>1</v>
      </c>
      <c r="E301" s="116" t="s">
        <v>297</v>
      </c>
      <c r="F301" s="121" t="s">
        <v>298</v>
      </c>
      <c r="G301" s="113">
        <f t="shared" si="8"/>
        <v>0</v>
      </c>
      <c r="H301" s="120">
        <f>SUM(H303:H303)</f>
        <v>0</v>
      </c>
      <c r="I301" s="120">
        <f>SUM(I303:I303)</f>
        <v>0</v>
      </c>
    </row>
    <row r="302" spans="1:9" ht="25.5" x14ac:dyDescent="0.25">
      <c r="A302" s="108"/>
      <c r="B302" s="109"/>
      <c r="C302" s="110"/>
      <c r="D302" s="109"/>
      <c r="E302" s="116" t="s">
        <v>487</v>
      </c>
      <c r="F302" s="117"/>
      <c r="G302" s="113"/>
      <c r="H302" s="120"/>
      <c r="I302" s="120"/>
    </row>
    <row r="303" spans="1:9" x14ac:dyDescent="0.25">
      <c r="A303" s="108"/>
      <c r="B303" s="109"/>
      <c r="C303" s="110"/>
      <c r="D303" s="109">
        <v>4251</v>
      </c>
      <c r="E303" s="119" t="s">
        <v>30</v>
      </c>
      <c r="F303" s="117"/>
      <c r="G303" s="113">
        <f t="shared" si="8"/>
        <v>0</v>
      </c>
      <c r="H303" s="120">
        <v>0</v>
      </c>
      <c r="I303" s="120"/>
    </row>
    <row r="304" spans="1:9" x14ac:dyDescent="0.25">
      <c r="A304" s="108">
        <v>2620</v>
      </c>
      <c r="B304" s="109" t="s">
        <v>292</v>
      </c>
      <c r="C304" s="110">
        <v>2</v>
      </c>
      <c r="D304" s="109">
        <v>0</v>
      </c>
      <c r="E304" s="112" t="s">
        <v>299</v>
      </c>
      <c r="F304" s="112" t="s">
        <v>300</v>
      </c>
      <c r="G304" s="113">
        <f t="shared" si="8"/>
        <v>0</v>
      </c>
      <c r="H304" s="120">
        <f>SUM(H305)</f>
        <v>0</v>
      </c>
      <c r="I304" s="120">
        <f>SUM(I305)</f>
        <v>0</v>
      </c>
    </row>
    <row r="305" spans="1:9" x14ac:dyDescent="0.25">
      <c r="A305" s="108">
        <v>2621</v>
      </c>
      <c r="B305" s="109" t="s">
        <v>292</v>
      </c>
      <c r="C305" s="110">
        <v>2</v>
      </c>
      <c r="D305" s="109">
        <v>1</v>
      </c>
      <c r="E305" s="116" t="s">
        <v>301</v>
      </c>
      <c r="F305" s="121" t="s">
        <v>302</v>
      </c>
      <c r="G305" s="113">
        <f t="shared" si="8"/>
        <v>0</v>
      </c>
      <c r="H305" s="120">
        <f>SUM(H307:H307)</f>
        <v>0</v>
      </c>
      <c r="I305" s="120">
        <f>SUM(I307:I307)</f>
        <v>0</v>
      </c>
    </row>
    <row r="306" spans="1:9" ht="25.5" x14ac:dyDescent="0.25">
      <c r="A306" s="108"/>
      <c r="B306" s="109"/>
      <c r="C306" s="110"/>
      <c r="D306" s="109"/>
      <c r="E306" s="116" t="s">
        <v>487</v>
      </c>
      <c r="F306" s="117"/>
      <c r="G306" s="113"/>
      <c r="H306" s="120"/>
      <c r="I306" s="120"/>
    </row>
    <row r="307" spans="1:9" x14ac:dyDescent="0.25">
      <c r="A307" s="108"/>
      <c r="B307" s="109"/>
      <c r="C307" s="110"/>
      <c r="D307" s="109"/>
      <c r="E307" s="116" t="s">
        <v>489</v>
      </c>
      <c r="F307" s="117"/>
      <c r="G307" s="113">
        <f t="shared" si="8"/>
        <v>0</v>
      </c>
      <c r="H307" s="120"/>
      <c r="I307" s="120"/>
    </row>
    <row r="308" spans="1:9" x14ac:dyDescent="0.25">
      <c r="A308" s="108">
        <v>2630</v>
      </c>
      <c r="B308" s="109" t="s">
        <v>292</v>
      </c>
      <c r="C308" s="110">
        <v>3</v>
      </c>
      <c r="D308" s="109">
        <v>0</v>
      </c>
      <c r="E308" s="112" t="s">
        <v>303</v>
      </c>
      <c r="F308" s="112" t="s">
        <v>304</v>
      </c>
      <c r="G308" s="113">
        <f t="shared" si="8"/>
        <v>600880</v>
      </c>
      <c r="H308" s="120">
        <f>SUM(H309)</f>
        <v>31080</v>
      </c>
      <c r="I308" s="120">
        <f>SUM(I309)</f>
        <v>569800</v>
      </c>
    </row>
    <row r="309" spans="1:9" x14ac:dyDescent="0.25">
      <c r="A309" s="108">
        <v>2631</v>
      </c>
      <c r="B309" s="109" t="s">
        <v>292</v>
      </c>
      <c r="C309" s="110">
        <v>3</v>
      </c>
      <c r="D309" s="109">
        <v>1</v>
      </c>
      <c r="E309" s="116" t="s">
        <v>305</v>
      </c>
      <c r="F309" s="112" t="s">
        <v>306</v>
      </c>
      <c r="G309" s="113">
        <f t="shared" si="8"/>
        <v>600880</v>
      </c>
      <c r="H309" s="120">
        <f>H311++H315+H316+H314+H313+H312</f>
        <v>31080</v>
      </c>
      <c r="I309" s="120">
        <f>SUM(I310:I319)</f>
        <v>569800</v>
      </c>
    </row>
    <row r="310" spans="1:9" ht="25.5" x14ac:dyDescent="0.25">
      <c r="A310" s="108"/>
      <c r="B310" s="109"/>
      <c r="C310" s="110"/>
      <c r="D310" s="109"/>
      <c r="E310" s="116" t="s">
        <v>487</v>
      </c>
      <c r="F310" s="117"/>
      <c r="G310" s="113"/>
      <c r="H310" s="120"/>
      <c r="I310" s="120"/>
    </row>
    <row r="311" spans="1:9" x14ac:dyDescent="0.25">
      <c r="A311" s="108"/>
      <c r="B311" s="109"/>
      <c r="C311" s="110"/>
      <c r="D311" s="109">
        <v>4213</v>
      </c>
      <c r="E311" s="119" t="s">
        <v>10</v>
      </c>
      <c r="F311" s="117"/>
      <c r="G311" s="113">
        <f t="shared" ref="G311:G319" si="9">H311+I311</f>
        <v>0</v>
      </c>
      <c r="H311" s="120">
        <v>0</v>
      </c>
      <c r="I311" s="120"/>
    </row>
    <row r="312" spans="1:9" x14ac:dyDescent="0.25">
      <c r="A312" s="108"/>
      <c r="B312" s="109"/>
      <c r="C312" s="110"/>
      <c r="D312" s="109" t="s">
        <v>27</v>
      </c>
      <c r="E312" s="6" t="s">
        <v>26</v>
      </c>
      <c r="F312" s="117"/>
      <c r="G312" s="113">
        <f t="shared" si="9"/>
        <v>700</v>
      </c>
      <c r="H312" s="120">
        <v>700</v>
      </c>
      <c r="I312" s="120"/>
    </row>
    <row r="313" spans="1:9" x14ac:dyDescent="0.25">
      <c r="A313" s="108"/>
      <c r="B313" s="109"/>
      <c r="C313" s="110"/>
      <c r="D313" s="109" t="s">
        <v>29</v>
      </c>
      <c r="E313" s="6" t="s">
        <v>28</v>
      </c>
      <c r="F313" s="117"/>
      <c r="G313" s="113">
        <f t="shared" si="9"/>
        <v>900</v>
      </c>
      <c r="H313" s="120">
        <v>900</v>
      </c>
      <c r="I313" s="120"/>
    </row>
    <row r="314" spans="1:9" ht="25.5" x14ac:dyDescent="0.25">
      <c r="A314" s="108"/>
      <c r="B314" s="109"/>
      <c r="C314" s="110"/>
      <c r="D314" s="109" t="s">
        <v>40</v>
      </c>
      <c r="E314" s="116" t="s">
        <v>497</v>
      </c>
      <c r="F314" s="117"/>
      <c r="G314" s="113">
        <f t="shared" si="9"/>
        <v>28580</v>
      </c>
      <c r="H314" s="120">
        <v>28580</v>
      </c>
      <c r="I314" s="120"/>
    </row>
    <row r="315" spans="1:9" x14ac:dyDescent="0.25">
      <c r="A315" s="108"/>
      <c r="B315" s="109"/>
      <c r="C315" s="110"/>
      <c r="D315" s="109">
        <v>4269</v>
      </c>
      <c r="E315" s="119" t="s">
        <v>37</v>
      </c>
      <c r="F315" s="117"/>
      <c r="G315" s="113">
        <f t="shared" si="9"/>
        <v>500</v>
      </c>
      <c r="H315" s="120">
        <v>500</v>
      </c>
      <c r="I315" s="120"/>
    </row>
    <row r="316" spans="1:9" x14ac:dyDescent="0.25">
      <c r="A316" s="108"/>
      <c r="B316" s="109"/>
      <c r="C316" s="110"/>
      <c r="D316" s="109">
        <v>4823</v>
      </c>
      <c r="E316" s="5" t="s">
        <v>50</v>
      </c>
      <c r="F316" s="117"/>
      <c r="G316" s="113">
        <f t="shared" si="9"/>
        <v>400</v>
      </c>
      <c r="H316" s="120">
        <v>400</v>
      </c>
      <c r="I316" s="120"/>
    </row>
    <row r="317" spans="1:9" ht="12.75" customHeight="1" x14ac:dyDescent="0.25">
      <c r="A317" s="108"/>
      <c r="B317" s="109"/>
      <c r="C317" s="110"/>
      <c r="D317" s="109">
        <v>5112</v>
      </c>
      <c r="E317" s="119" t="s">
        <v>55</v>
      </c>
      <c r="F317" s="117"/>
      <c r="G317" s="113">
        <f t="shared" si="9"/>
        <v>470000</v>
      </c>
      <c r="H317" s="120"/>
      <c r="I317" s="120">
        <v>470000</v>
      </c>
    </row>
    <row r="318" spans="1:9" x14ac:dyDescent="0.25">
      <c r="A318" s="108"/>
      <c r="B318" s="109"/>
      <c r="C318" s="110"/>
      <c r="D318" s="109" t="s">
        <v>57</v>
      </c>
      <c r="E318" s="119" t="s">
        <v>56</v>
      </c>
      <c r="F318" s="117"/>
      <c r="G318" s="113">
        <f t="shared" si="9"/>
        <v>80000</v>
      </c>
      <c r="H318" s="120"/>
      <c r="I318" s="120">
        <v>80000</v>
      </c>
    </row>
    <row r="319" spans="1:9" x14ac:dyDescent="0.25">
      <c r="A319" s="108"/>
      <c r="B319" s="109"/>
      <c r="C319" s="110"/>
      <c r="D319" s="109">
        <v>5134</v>
      </c>
      <c r="E319" s="119" t="s">
        <v>61</v>
      </c>
      <c r="F319" s="117"/>
      <c r="G319" s="113">
        <f t="shared" si="9"/>
        <v>19800</v>
      </c>
      <c r="H319" s="120"/>
      <c r="I319" s="120">
        <v>19800</v>
      </c>
    </row>
    <row r="320" spans="1:9" x14ac:dyDescent="0.25">
      <c r="A320" s="108">
        <v>2640</v>
      </c>
      <c r="B320" s="109" t="s">
        <v>292</v>
      </c>
      <c r="C320" s="110">
        <v>4</v>
      </c>
      <c r="D320" s="109">
        <v>0</v>
      </c>
      <c r="E320" s="112" t="s">
        <v>307</v>
      </c>
      <c r="F320" s="112" t="s">
        <v>308</v>
      </c>
      <c r="G320" s="113">
        <f t="shared" si="8"/>
        <v>183800</v>
      </c>
      <c r="H320" s="120">
        <f>SUM(H321)</f>
        <v>23300</v>
      </c>
      <c r="I320" s="120">
        <f>SUM(I321)</f>
        <v>160500</v>
      </c>
    </row>
    <row r="321" spans="1:9" x14ac:dyDescent="0.25">
      <c r="A321" s="108">
        <v>2641</v>
      </c>
      <c r="B321" s="109" t="s">
        <v>292</v>
      </c>
      <c r="C321" s="110">
        <v>4</v>
      </c>
      <c r="D321" s="109">
        <v>1</v>
      </c>
      <c r="E321" s="116" t="s">
        <v>309</v>
      </c>
      <c r="F321" s="121" t="s">
        <v>310</v>
      </c>
      <c r="G321" s="113">
        <f t="shared" si="8"/>
        <v>183800</v>
      </c>
      <c r="H321" s="120">
        <f>SUM(H323:H328)</f>
        <v>23300</v>
      </c>
      <c r="I321" s="120">
        <f>SUM(I323:I328)</f>
        <v>160500</v>
      </c>
    </row>
    <row r="322" spans="1:9" ht="25.5" x14ac:dyDescent="0.25">
      <c r="A322" s="108"/>
      <c r="B322" s="109"/>
      <c r="C322" s="110"/>
      <c r="D322" s="109"/>
      <c r="E322" s="116" t="s">
        <v>487</v>
      </c>
      <c r="F322" s="117"/>
      <c r="G322" s="113"/>
      <c r="H322" s="120"/>
      <c r="I322" s="120"/>
    </row>
    <row r="323" spans="1:9" x14ac:dyDescent="0.25">
      <c r="A323" s="108"/>
      <c r="B323" s="109"/>
      <c r="C323" s="110"/>
      <c r="D323" s="109">
        <v>4212</v>
      </c>
      <c r="E323" s="119" t="s">
        <v>9</v>
      </c>
      <c r="F323" s="117"/>
      <c r="G323" s="113">
        <f>SUM(H323:I323)</f>
        <v>15000</v>
      </c>
      <c r="H323" s="120">
        <v>15000</v>
      </c>
      <c r="I323" s="120"/>
    </row>
    <row r="324" spans="1:9" ht="25.5" x14ac:dyDescent="0.25">
      <c r="A324" s="108"/>
      <c r="B324" s="109"/>
      <c r="C324" s="110"/>
      <c r="D324" s="109">
        <v>4511</v>
      </c>
      <c r="E324" s="119" t="s">
        <v>39</v>
      </c>
      <c r="F324" s="117"/>
      <c r="G324" s="113">
        <f>SUM(H324:I324)</f>
        <v>8300</v>
      </c>
      <c r="H324" s="120">
        <v>8300</v>
      </c>
      <c r="I324" s="120"/>
    </row>
    <row r="325" spans="1:9" x14ac:dyDescent="0.25">
      <c r="A325" s="108"/>
      <c r="B325" s="109"/>
      <c r="C325" s="110"/>
      <c r="D325" s="109">
        <v>5112</v>
      </c>
      <c r="E325" s="119" t="s">
        <v>55</v>
      </c>
      <c r="F325" s="117"/>
      <c r="G325" s="113">
        <f>SUM(H325:I325)</f>
        <v>0</v>
      </c>
      <c r="H325" s="120"/>
      <c r="I325" s="120">
        <v>0</v>
      </c>
    </row>
    <row r="326" spans="1:9" x14ac:dyDescent="0.25">
      <c r="A326" s="108"/>
      <c r="B326" s="109"/>
      <c r="C326" s="110"/>
      <c r="D326" s="109">
        <v>5113</v>
      </c>
      <c r="E326" s="119" t="s">
        <v>56</v>
      </c>
      <c r="F326" s="117"/>
      <c r="G326" s="113">
        <f>SUM(H326:I326)</f>
        <v>150000</v>
      </c>
      <c r="H326" s="120"/>
      <c r="I326" s="120">
        <v>150000</v>
      </c>
    </row>
    <row r="327" spans="1:9" x14ac:dyDescent="0.25">
      <c r="A327" s="108"/>
      <c r="B327" s="109"/>
      <c r="C327" s="110"/>
      <c r="D327" s="109">
        <v>5129</v>
      </c>
      <c r="E327" s="119" t="s">
        <v>60</v>
      </c>
      <c r="F327" s="117"/>
      <c r="G327" s="113">
        <f>SUM(H327:I327)</f>
        <v>5500</v>
      </c>
      <c r="H327" s="120"/>
      <c r="I327" s="120">
        <v>5500</v>
      </c>
    </row>
    <row r="328" spans="1:9" x14ac:dyDescent="0.25">
      <c r="A328" s="108"/>
      <c r="B328" s="109"/>
      <c r="C328" s="110"/>
      <c r="D328" s="109">
        <v>5134</v>
      </c>
      <c r="E328" s="119" t="s">
        <v>61</v>
      </c>
      <c r="F328" s="117"/>
      <c r="G328" s="113">
        <f t="shared" si="8"/>
        <v>5000</v>
      </c>
      <c r="H328" s="120"/>
      <c r="I328" s="120">
        <v>5000</v>
      </c>
    </row>
    <row r="329" spans="1:9" ht="38.25" x14ac:dyDescent="0.25">
      <c r="A329" s="108">
        <v>2650</v>
      </c>
      <c r="B329" s="109" t="s">
        <v>292</v>
      </c>
      <c r="C329" s="110">
        <v>5</v>
      </c>
      <c r="D329" s="109">
        <v>0</v>
      </c>
      <c r="E329" s="112" t="s">
        <v>499</v>
      </c>
      <c r="F329" s="112" t="s">
        <v>312</v>
      </c>
      <c r="G329" s="113">
        <f t="shared" si="8"/>
        <v>0</v>
      </c>
      <c r="H329" s="120">
        <f>SUM(H330)</f>
        <v>0</v>
      </c>
      <c r="I329" s="120">
        <f>SUM(I330)</f>
        <v>0</v>
      </c>
    </row>
    <row r="330" spans="1:9" ht="38.25" x14ac:dyDescent="0.25">
      <c r="A330" s="108">
        <v>2651</v>
      </c>
      <c r="B330" s="109" t="s">
        <v>292</v>
      </c>
      <c r="C330" s="110">
        <v>5</v>
      </c>
      <c r="D330" s="109">
        <v>1</v>
      </c>
      <c r="E330" s="116" t="s">
        <v>313</v>
      </c>
      <c r="F330" s="121" t="s">
        <v>314</v>
      </c>
      <c r="G330" s="113">
        <f t="shared" si="8"/>
        <v>0</v>
      </c>
      <c r="H330" s="120">
        <f>SUM(H332:H332)</f>
        <v>0</v>
      </c>
      <c r="I330" s="120">
        <f>SUM(I332:I332)</f>
        <v>0</v>
      </c>
    </row>
    <row r="331" spans="1:9" ht="19.5" x14ac:dyDescent="0.25">
      <c r="A331" s="108"/>
      <c r="B331" s="109"/>
      <c r="C331" s="110"/>
      <c r="D331" s="109"/>
      <c r="E331" s="131" t="s">
        <v>487</v>
      </c>
      <c r="F331" s="117"/>
      <c r="G331" s="113"/>
      <c r="H331" s="120"/>
      <c r="I331" s="120"/>
    </row>
    <row r="332" spans="1:9" x14ac:dyDescent="0.25">
      <c r="A332" s="108"/>
      <c r="B332" s="109"/>
      <c r="C332" s="110"/>
      <c r="D332" s="109"/>
      <c r="E332" s="116" t="s">
        <v>489</v>
      </c>
      <c r="F332" s="117"/>
      <c r="G332" s="113">
        <f t="shared" si="8"/>
        <v>0</v>
      </c>
      <c r="H332" s="120"/>
      <c r="I332" s="120"/>
    </row>
    <row r="333" spans="1:9" ht="25.5" x14ac:dyDescent="0.25">
      <c r="A333" s="108">
        <v>2660</v>
      </c>
      <c r="B333" s="109" t="s">
        <v>292</v>
      </c>
      <c r="C333" s="110">
        <v>6</v>
      </c>
      <c r="D333" s="109">
        <v>0</v>
      </c>
      <c r="E333" s="112" t="s">
        <v>315</v>
      </c>
      <c r="F333" s="129" t="s">
        <v>316</v>
      </c>
      <c r="G333" s="113">
        <f t="shared" si="8"/>
        <v>158000</v>
      </c>
      <c r="H333" s="120">
        <f>SUM(H334)</f>
        <v>0</v>
      </c>
      <c r="I333" s="120">
        <f>SUM(I334)</f>
        <v>158000</v>
      </c>
    </row>
    <row r="334" spans="1:9" ht="25.5" x14ac:dyDescent="0.25">
      <c r="A334" s="108">
        <v>2661</v>
      </c>
      <c r="B334" s="109" t="s">
        <v>292</v>
      </c>
      <c r="C334" s="110">
        <v>6</v>
      </c>
      <c r="D334" s="109">
        <v>1</v>
      </c>
      <c r="E334" s="116" t="s">
        <v>317</v>
      </c>
      <c r="F334" s="121" t="s">
        <v>318</v>
      </c>
      <c r="G334" s="113">
        <f t="shared" si="8"/>
        <v>158000</v>
      </c>
      <c r="H334" s="120">
        <f>SUM(H336:H338)</f>
        <v>0</v>
      </c>
      <c r="I334" s="120">
        <f>SUM(I336:I338)</f>
        <v>158000</v>
      </c>
    </row>
    <row r="335" spans="1:9" ht="19.5" x14ac:dyDescent="0.25">
      <c r="A335" s="108"/>
      <c r="B335" s="109"/>
      <c r="C335" s="110"/>
      <c r="D335" s="109"/>
      <c r="E335" s="131" t="s">
        <v>487</v>
      </c>
      <c r="F335" s="117"/>
      <c r="G335" s="113"/>
      <c r="H335" s="120"/>
      <c r="I335" s="120"/>
    </row>
    <row r="336" spans="1:9" x14ac:dyDescent="0.25">
      <c r="A336" s="108"/>
      <c r="B336" s="109"/>
      <c r="C336" s="110"/>
      <c r="D336" s="109">
        <v>5113</v>
      </c>
      <c r="E336" s="119" t="s">
        <v>56</v>
      </c>
      <c r="F336" s="117"/>
      <c r="G336" s="113">
        <f>SUM(H336:I336)</f>
        <v>150000</v>
      </c>
      <c r="H336" s="120"/>
      <c r="I336" s="120">
        <v>150000</v>
      </c>
    </row>
    <row r="337" spans="1:9" x14ac:dyDescent="0.25">
      <c r="A337" s="108"/>
      <c r="B337" s="109"/>
      <c r="C337" s="110"/>
      <c r="D337" s="109">
        <v>5129</v>
      </c>
      <c r="E337" s="119" t="s">
        <v>60</v>
      </c>
      <c r="F337" s="117"/>
      <c r="G337" s="113">
        <f t="shared" si="8"/>
        <v>1000</v>
      </c>
      <c r="H337" s="120"/>
      <c r="I337" s="120">
        <v>1000</v>
      </c>
    </row>
    <row r="338" spans="1:9" x14ac:dyDescent="0.25">
      <c r="A338" s="108"/>
      <c r="B338" s="109"/>
      <c r="C338" s="110"/>
      <c r="D338" s="109">
        <v>5134</v>
      </c>
      <c r="E338" s="122" t="s">
        <v>61</v>
      </c>
      <c r="F338" s="117"/>
      <c r="G338" s="113">
        <f t="shared" si="8"/>
        <v>7000</v>
      </c>
      <c r="H338" s="120"/>
      <c r="I338" s="120">
        <v>7000</v>
      </c>
    </row>
    <row r="339" spans="1:9" s="107" customFormat="1" ht="38.25" x14ac:dyDescent="0.25">
      <c r="A339" s="128">
        <v>2700</v>
      </c>
      <c r="B339" s="104" t="s">
        <v>319</v>
      </c>
      <c r="C339" s="105">
        <v>0</v>
      </c>
      <c r="D339" s="104">
        <v>0</v>
      </c>
      <c r="E339" s="98" t="s">
        <v>320</v>
      </c>
      <c r="F339" s="93" t="s">
        <v>321</v>
      </c>
      <c r="G339" s="100">
        <f t="shared" si="8"/>
        <v>0</v>
      </c>
      <c r="H339" s="100">
        <f>SUM(H340+H350+H363+H376+H380+H384)</f>
        <v>0</v>
      </c>
      <c r="I339" s="100">
        <f>SUM(I340+I350+I363+I376+I380+I384)</f>
        <v>0</v>
      </c>
    </row>
    <row r="340" spans="1:9" x14ac:dyDescent="0.25">
      <c r="A340" s="108">
        <v>2710</v>
      </c>
      <c r="B340" s="109" t="s">
        <v>319</v>
      </c>
      <c r="C340" s="110">
        <v>1</v>
      </c>
      <c r="D340" s="109">
        <v>0</v>
      </c>
      <c r="E340" s="112" t="s">
        <v>322</v>
      </c>
      <c r="F340" s="112" t="s">
        <v>323</v>
      </c>
      <c r="G340" s="113">
        <f t="shared" si="8"/>
        <v>0</v>
      </c>
      <c r="H340" s="120">
        <f>SUM(H341+H344+H347)</f>
        <v>0</v>
      </c>
      <c r="I340" s="120">
        <f>SUM(I341+I344+I347)</f>
        <v>0</v>
      </c>
    </row>
    <row r="341" spans="1:9" x14ac:dyDescent="0.25">
      <c r="A341" s="108">
        <v>2711</v>
      </c>
      <c r="B341" s="109" t="s">
        <v>319</v>
      </c>
      <c r="C341" s="110">
        <v>1</v>
      </c>
      <c r="D341" s="109">
        <v>1</v>
      </c>
      <c r="E341" s="116" t="s">
        <v>324</v>
      </c>
      <c r="F341" s="121" t="s">
        <v>325</v>
      </c>
      <c r="G341" s="113">
        <f t="shared" si="8"/>
        <v>0</v>
      </c>
      <c r="H341" s="120">
        <f>SUM(H343:H343)</f>
        <v>0</v>
      </c>
      <c r="I341" s="120">
        <f>SUM(I343:I343)</f>
        <v>0</v>
      </c>
    </row>
    <row r="342" spans="1:9" ht="25.5" x14ac:dyDescent="0.25">
      <c r="A342" s="108"/>
      <c r="B342" s="109"/>
      <c r="C342" s="110"/>
      <c r="D342" s="109"/>
      <c r="E342" s="116" t="s">
        <v>487</v>
      </c>
      <c r="F342" s="117"/>
      <c r="G342" s="113"/>
      <c r="H342" s="120"/>
      <c r="I342" s="120"/>
    </row>
    <row r="343" spans="1:9" x14ac:dyDescent="0.25">
      <c r="A343" s="108"/>
      <c r="B343" s="109"/>
      <c r="C343" s="110"/>
      <c r="D343" s="109"/>
      <c r="E343" s="116" t="s">
        <v>489</v>
      </c>
      <c r="F343" s="117"/>
      <c r="G343" s="113">
        <f t="shared" si="8"/>
        <v>0</v>
      </c>
      <c r="H343" s="120"/>
      <c r="I343" s="120"/>
    </row>
    <row r="344" spans="1:9" x14ac:dyDescent="0.25">
      <c r="A344" s="108">
        <v>2712</v>
      </c>
      <c r="B344" s="109" t="s">
        <v>319</v>
      </c>
      <c r="C344" s="110">
        <v>1</v>
      </c>
      <c r="D344" s="109">
        <v>2</v>
      </c>
      <c r="E344" s="116" t="s">
        <v>326</v>
      </c>
      <c r="F344" s="121" t="s">
        <v>327</v>
      </c>
      <c r="G344" s="113">
        <f t="shared" si="8"/>
        <v>0</v>
      </c>
      <c r="H344" s="120">
        <f>SUM(H346:H346)</f>
        <v>0</v>
      </c>
      <c r="I344" s="120">
        <f>SUM(I346:I346)</f>
        <v>0</v>
      </c>
    </row>
    <row r="345" spans="1:9" ht="25.5" x14ac:dyDescent="0.25">
      <c r="A345" s="108"/>
      <c r="B345" s="109"/>
      <c r="C345" s="110"/>
      <c r="D345" s="109"/>
      <c r="E345" s="116" t="s">
        <v>487</v>
      </c>
      <c r="F345" s="117"/>
      <c r="G345" s="113">
        <f t="shared" ref="G345:G396" si="10">SUM(H345:I345)</f>
        <v>0</v>
      </c>
      <c r="H345" s="120"/>
      <c r="I345" s="120"/>
    </row>
    <row r="346" spans="1:9" x14ac:dyDescent="0.25">
      <c r="A346" s="108"/>
      <c r="B346" s="109"/>
      <c r="C346" s="110"/>
      <c r="D346" s="109"/>
      <c r="E346" s="116" t="s">
        <v>489</v>
      </c>
      <c r="F346" s="117"/>
      <c r="G346" s="113">
        <f t="shared" si="10"/>
        <v>0</v>
      </c>
      <c r="H346" s="120"/>
      <c r="I346" s="120"/>
    </row>
    <row r="347" spans="1:9" x14ac:dyDescent="0.25">
      <c r="A347" s="108">
        <v>2713</v>
      </c>
      <c r="B347" s="109" t="s">
        <v>319</v>
      </c>
      <c r="C347" s="110">
        <v>1</v>
      </c>
      <c r="D347" s="109">
        <v>3</v>
      </c>
      <c r="E347" s="116" t="s">
        <v>328</v>
      </c>
      <c r="F347" s="121" t="s">
        <v>329</v>
      </c>
      <c r="G347" s="113">
        <f t="shared" si="10"/>
        <v>0</v>
      </c>
      <c r="H347" s="120">
        <f>SUM(H349:H349)</f>
        <v>0</v>
      </c>
      <c r="I347" s="120">
        <f>SUM(I349:I349)</f>
        <v>0</v>
      </c>
    </row>
    <row r="348" spans="1:9" ht="25.5" x14ac:dyDescent="0.25">
      <c r="A348" s="108"/>
      <c r="B348" s="109"/>
      <c r="C348" s="110"/>
      <c r="D348" s="109"/>
      <c r="E348" s="116" t="s">
        <v>487</v>
      </c>
      <c r="F348" s="117"/>
      <c r="G348" s="113"/>
      <c r="H348" s="120"/>
      <c r="I348" s="120"/>
    </row>
    <row r="349" spans="1:9" x14ac:dyDescent="0.25">
      <c r="A349" s="108"/>
      <c r="B349" s="109"/>
      <c r="C349" s="110"/>
      <c r="D349" s="109"/>
      <c r="E349" s="116" t="s">
        <v>489</v>
      </c>
      <c r="F349" s="117"/>
      <c r="G349" s="113">
        <f t="shared" si="10"/>
        <v>0</v>
      </c>
      <c r="H349" s="120"/>
      <c r="I349" s="120"/>
    </row>
    <row r="350" spans="1:9" x14ac:dyDescent="0.25">
      <c r="A350" s="108">
        <v>2720</v>
      </c>
      <c r="B350" s="109" t="s">
        <v>319</v>
      </c>
      <c r="C350" s="110">
        <v>2</v>
      </c>
      <c r="D350" s="109">
        <v>0</v>
      </c>
      <c r="E350" s="112" t="s">
        <v>330</v>
      </c>
      <c r="F350" s="112" t="s">
        <v>331</v>
      </c>
      <c r="G350" s="113">
        <f t="shared" si="10"/>
        <v>0</v>
      </c>
      <c r="H350" s="120">
        <f>SUM(H351,H354,H357,H360)</f>
        <v>0</v>
      </c>
      <c r="I350" s="120">
        <f>SUM(I351,I354,I357,I360)</f>
        <v>0</v>
      </c>
    </row>
    <row r="351" spans="1:9" x14ac:dyDescent="0.25">
      <c r="A351" s="108">
        <v>2721</v>
      </c>
      <c r="B351" s="109" t="s">
        <v>319</v>
      </c>
      <c r="C351" s="110">
        <v>2</v>
      </c>
      <c r="D351" s="109">
        <v>1</v>
      </c>
      <c r="E351" s="116" t="s">
        <v>332</v>
      </c>
      <c r="F351" s="121" t="s">
        <v>333</v>
      </c>
      <c r="G351" s="113">
        <f t="shared" si="10"/>
        <v>0</v>
      </c>
      <c r="H351" s="120">
        <f>SUM(H353:H353)</f>
        <v>0</v>
      </c>
      <c r="I351" s="120">
        <f>SUM(I353:I353)</f>
        <v>0</v>
      </c>
    </row>
    <row r="352" spans="1:9" ht="25.5" x14ac:dyDescent="0.25">
      <c r="A352" s="108"/>
      <c r="B352" s="109"/>
      <c r="C352" s="110"/>
      <c r="D352" s="109"/>
      <c r="E352" s="116" t="s">
        <v>487</v>
      </c>
      <c r="F352" s="117"/>
      <c r="G352" s="113"/>
      <c r="H352" s="120"/>
      <c r="I352" s="120"/>
    </row>
    <row r="353" spans="1:9" x14ac:dyDescent="0.25">
      <c r="A353" s="108"/>
      <c r="B353" s="109"/>
      <c r="C353" s="110"/>
      <c r="D353" s="109"/>
      <c r="E353" s="116" t="s">
        <v>489</v>
      </c>
      <c r="F353" s="117"/>
      <c r="G353" s="113">
        <f t="shared" si="10"/>
        <v>0</v>
      </c>
      <c r="H353" s="120"/>
      <c r="I353" s="120"/>
    </row>
    <row r="354" spans="1:9" x14ac:dyDescent="0.25">
      <c r="A354" s="108">
        <v>2722</v>
      </c>
      <c r="B354" s="109" t="s">
        <v>319</v>
      </c>
      <c r="C354" s="110">
        <v>2</v>
      </c>
      <c r="D354" s="109">
        <v>2</v>
      </c>
      <c r="E354" s="116" t="s">
        <v>334</v>
      </c>
      <c r="F354" s="121" t="s">
        <v>335</v>
      </c>
      <c r="G354" s="113">
        <f t="shared" si="10"/>
        <v>0</v>
      </c>
      <c r="H354" s="120">
        <f>SUM(H356:H356)</f>
        <v>0</v>
      </c>
      <c r="I354" s="120">
        <f>SUM(I356:I356)</f>
        <v>0</v>
      </c>
    </row>
    <row r="355" spans="1:9" ht="25.5" x14ac:dyDescent="0.25">
      <c r="A355" s="108"/>
      <c r="B355" s="109"/>
      <c r="C355" s="110"/>
      <c r="D355" s="109"/>
      <c r="E355" s="116" t="s">
        <v>487</v>
      </c>
      <c r="F355" s="117"/>
      <c r="G355" s="113">
        <f t="shared" si="10"/>
        <v>0</v>
      </c>
      <c r="H355" s="120"/>
      <c r="I355" s="120"/>
    </row>
    <row r="356" spans="1:9" x14ac:dyDescent="0.25">
      <c r="A356" s="108"/>
      <c r="B356" s="109"/>
      <c r="C356" s="110"/>
      <c r="D356" s="109"/>
      <c r="E356" s="116" t="s">
        <v>489</v>
      </c>
      <c r="F356" s="117"/>
      <c r="G356" s="113">
        <f t="shared" si="10"/>
        <v>0</v>
      </c>
      <c r="H356" s="120"/>
      <c r="I356" s="120"/>
    </row>
    <row r="357" spans="1:9" x14ac:dyDescent="0.25">
      <c r="A357" s="108">
        <v>2723</v>
      </c>
      <c r="B357" s="109" t="s">
        <v>319</v>
      </c>
      <c r="C357" s="110">
        <v>2</v>
      </c>
      <c r="D357" s="109">
        <v>3</v>
      </c>
      <c r="E357" s="116" t="s">
        <v>336</v>
      </c>
      <c r="F357" s="121" t="s">
        <v>337</v>
      </c>
      <c r="G357" s="113">
        <f t="shared" si="10"/>
        <v>0</v>
      </c>
      <c r="H357" s="120">
        <f>SUM(H359:H359)</f>
        <v>0</v>
      </c>
      <c r="I357" s="120">
        <f>SUM(I359:I359)</f>
        <v>0</v>
      </c>
    </row>
    <row r="358" spans="1:9" ht="25.5" x14ac:dyDescent="0.25">
      <c r="A358" s="108"/>
      <c r="B358" s="109"/>
      <c r="C358" s="110"/>
      <c r="D358" s="109"/>
      <c r="E358" s="116" t="s">
        <v>487</v>
      </c>
      <c r="F358" s="117"/>
      <c r="G358" s="113"/>
      <c r="H358" s="120"/>
      <c r="I358" s="120"/>
    </row>
    <row r="359" spans="1:9" x14ac:dyDescent="0.25">
      <c r="A359" s="108"/>
      <c r="B359" s="109"/>
      <c r="C359" s="110"/>
      <c r="D359" s="109"/>
      <c r="E359" s="116" t="s">
        <v>489</v>
      </c>
      <c r="F359" s="117"/>
      <c r="G359" s="113">
        <f t="shared" si="10"/>
        <v>0</v>
      </c>
      <c r="H359" s="120"/>
      <c r="I359" s="120"/>
    </row>
    <row r="360" spans="1:9" x14ac:dyDescent="0.25">
      <c r="A360" s="108">
        <v>2724</v>
      </c>
      <c r="B360" s="109" t="s">
        <v>319</v>
      </c>
      <c r="C360" s="110">
        <v>2</v>
      </c>
      <c r="D360" s="109">
        <v>4</v>
      </c>
      <c r="E360" s="116" t="s">
        <v>338</v>
      </c>
      <c r="F360" s="121" t="s">
        <v>339</v>
      </c>
      <c r="G360" s="113">
        <f t="shared" si="10"/>
        <v>0</v>
      </c>
      <c r="H360" s="120">
        <f>SUM(H362:H362)</f>
        <v>0</v>
      </c>
      <c r="I360" s="120">
        <f>SUM(I362:I362)</f>
        <v>0</v>
      </c>
    </row>
    <row r="361" spans="1:9" ht="25.5" x14ac:dyDescent="0.25">
      <c r="A361" s="108"/>
      <c r="B361" s="109"/>
      <c r="C361" s="110"/>
      <c r="D361" s="109"/>
      <c r="E361" s="116" t="s">
        <v>487</v>
      </c>
      <c r="F361" s="117"/>
      <c r="G361" s="113"/>
      <c r="H361" s="120"/>
      <c r="I361" s="120"/>
    </row>
    <row r="362" spans="1:9" x14ac:dyDescent="0.25">
      <c r="A362" s="108"/>
      <c r="B362" s="109"/>
      <c r="C362" s="110"/>
      <c r="D362" s="109"/>
      <c r="E362" s="116" t="s">
        <v>489</v>
      </c>
      <c r="F362" s="117"/>
      <c r="G362" s="113">
        <f t="shared" si="10"/>
        <v>0</v>
      </c>
      <c r="H362" s="120"/>
      <c r="I362" s="120"/>
    </row>
    <row r="363" spans="1:9" x14ac:dyDescent="0.25">
      <c r="A363" s="108">
        <v>2730</v>
      </c>
      <c r="B363" s="109" t="s">
        <v>319</v>
      </c>
      <c r="C363" s="110">
        <v>3</v>
      </c>
      <c r="D363" s="109">
        <v>0</v>
      </c>
      <c r="E363" s="112" t="s">
        <v>340</v>
      </c>
      <c r="F363" s="112" t="s">
        <v>341</v>
      </c>
      <c r="G363" s="113">
        <f t="shared" si="10"/>
        <v>0</v>
      </c>
      <c r="H363" s="120">
        <f>SUM(H364,H367,H370,H373)</f>
        <v>0</v>
      </c>
      <c r="I363" s="120">
        <f>SUM(I364,I367,I370,I373)</f>
        <v>0</v>
      </c>
    </row>
    <row r="364" spans="1:9" x14ac:dyDescent="0.25">
      <c r="A364" s="108">
        <v>2731</v>
      </c>
      <c r="B364" s="109" t="s">
        <v>319</v>
      </c>
      <c r="C364" s="110">
        <v>3</v>
      </c>
      <c r="D364" s="109">
        <v>1</v>
      </c>
      <c r="E364" s="116" t="s">
        <v>342</v>
      </c>
      <c r="F364" s="117" t="s">
        <v>343</v>
      </c>
      <c r="G364" s="113">
        <f t="shared" si="10"/>
        <v>0</v>
      </c>
      <c r="H364" s="120">
        <f>SUM(H366:H366)</f>
        <v>0</v>
      </c>
      <c r="I364" s="120">
        <f>SUM(I366:I366)</f>
        <v>0</v>
      </c>
    </row>
    <row r="365" spans="1:9" ht="25.5" x14ac:dyDescent="0.25">
      <c r="A365" s="108"/>
      <c r="B365" s="109"/>
      <c r="C365" s="110"/>
      <c r="D365" s="109"/>
      <c r="E365" s="116" t="s">
        <v>487</v>
      </c>
      <c r="F365" s="117"/>
      <c r="G365" s="113"/>
      <c r="H365" s="120"/>
      <c r="I365" s="120"/>
    </row>
    <row r="366" spans="1:9" x14ac:dyDescent="0.25">
      <c r="A366" s="108"/>
      <c r="B366" s="109"/>
      <c r="C366" s="110"/>
      <c r="D366" s="109"/>
      <c r="E366" s="116" t="s">
        <v>489</v>
      </c>
      <c r="F366" s="117"/>
      <c r="G366" s="113">
        <f t="shared" si="10"/>
        <v>0</v>
      </c>
      <c r="H366" s="120"/>
      <c r="I366" s="120"/>
    </row>
    <row r="367" spans="1:9" x14ac:dyDescent="0.25">
      <c r="A367" s="108">
        <v>2732</v>
      </c>
      <c r="B367" s="109" t="s">
        <v>319</v>
      </c>
      <c r="C367" s="110">
        <v>3</v>
      </c>
      <c r="D367" s="109">
        <v>2</v>
      </c>
      <c r="E367" s="116" t="s">
        <v>344</v>
      </c>
      <c r="F367" s="117" t="s">
        <v>345</v>
      </c>
      <c r="G367" s="113">
        <f t="shared" si="10"/>
        <v>0</v>
      </c>
      <c r="H367" s="120">
        <f>SUM(H369:H369)</f>
        <v>0</v>
      </c>
      <c r="I367" s="120">
        <f>SUM(I369:I369)</f>
        <v>0</v>
      </c>
    </row>
    <row r="368" spans="1:9" ht="25.5" x14ac:dyDescent="0.25">
      <c r="A368" s="108"/>
      <c r="B368" s="109"/>
      <c r="C368" s="110"/>
      <c r="D368" s="109"/>
      <c r="E368" s="116" t="s">
        <v>487</v>
      </c>
      <c r="F368" s="117"/>
      <c r="G368" s="113"/>
      <c r="H368" s="120"/>
      <c r="I368" s="120"/>
    </row>
    <row r="369" spans="1:9" x14ac:dyDescent="0.25">
      <c r="A369" s="108"/>
      <c r="B369" s="109"/>
      <c r="C369" s="110"/>
      <c r="D369" s="109"/>
      <c r="E369" s="116" t="s">
        <v>489</v>
      </c>
      <c r="F369" s="117"/>
      <c r="G369" s="113">
        <f t="shared" si="10"/>
        <v>0</v>
      </c>
      <c r="H369" s="120"/>
      <c r="I369" s="120"/>
    </row>
    <row r="370" spans="1:9" x14ac:dyDescent="0.25">
      <c r="A370" s="108">
        <v>2733</v>
      </c>
      <c r="B370" s="109" t="s">
        <v>319</v>
      </c>
      <c r="C370" s="110">
        <v>3</v>
      </c>
      <c r="D370" s="109">
        <v>3</v>
      </c>
      <c r="E370" s="116" t="s">
        <v>346</v>
      </c>
      <c r="F370" s="117" t="s">
        <v>347</v>
      </c>
      <c r="G370" s="113">
        <f t="shared" si="10"/>
        <v>0</v>
      </c>
      <c r="H370" s="120">
        <f>SUM(H372:H372)</f>
        <v>0</v>
      </c>
      <c r="I370" s="120">
        <f>SUM(I372:I372)</f>
        <v>0</v>
      </c>
    </row>
    <row r="371" spans="1:9" ht="25.5" x14ac:dyDescent="0.25">
      <c r="A371" s="108"/>
      <c r="B371" s="109"/>
      <c r="C371" s="110"/>
      <c r="D371" s="109"/>
      <c r="E371" s="116" t="s">
        <v>487</v>
      </c>
      <c r="F371" s="117"/>
      <c r="G371" s="113"/>
      <c r="H371" s="120"/>
      <c r="I371" s="120"/>
    </row>
    <row r="372" spans="1:9" x14ac:dyDescent="0.25">
      <c r="A372" s="108"/>
      <c r="B372" s="109"/>
      <c r="C372" s="110"/>
      <c r="D372" s="109"/>
      <c r="E372" s="116" t="s">
        <v>489</v>
      </c>
      <c r="F372" s="117"/>
      <c r="G372" s="113">
        <f t="shared" si="10"/>
        <v>0</v>
      </c>
      <c r="H372" s="120"/>
      <c r="I372" s="120"/>
    </row>
    <row r="373" spans="1:9" ht="25.5" x14ac:dyDescent="0.25">
      <c r="A373" s="108">
        <v>2734</v>
      </c>
      <c r="B373" s="109" t="s">
        <v>319</v>
      </c>
      <c r="C373" s="110">
        <v>3</v>
      </c>
      <c r="D373" s="109">
        <v>4</v>
      </c>
      <c r="E373" s="116" t="s">
        <v>348</v>
      </c>
      <c r="F373" s="117" t="s">
        <v>349</v>
      </c>
      <c r="G373" s="113">
        <f t="shared" si="10"/>
        <v>0</v>
      </c>
      <c r="H373" s="120">
        <f>SUM(H375:H375)</f>
        <v>0</v>
      </c>
      <c r="I373" s="120">
        <f>SUM(I375:I375)</f>
        <v>0</v>
      </c>
    </row>
    <row r="374" spans="1:9" ht="25.5" x14ac:dyDescent="0.25">
      <c r="A374" s="108"/>
      <c r="B374" s="109"/>
      <c r="C374" s="110"/>
      <c r="D374" s="109"/>
      <c r="E374" s="116" t="s">
        <v>487</v>
      </c>
      <c r="F374" s="117"/>
      <c r="G374" s="113"/>
      <c r="H374" s="120"/>
      <c r="I374" s="120"/>
    </row>
    <row r="375" spans="1:9" x14ac:dyDescent="0.25">
      <c r="A375" s="108"/>
      <c r="B375" s="109"/>
      <c r="C375" s="110"/>
      <c r="D375" s="109"/>
      <c r="E375" s="116" t="s">
        <v>489</v>
      </c>
      <c r="F375" s="117"/>
      <c r="G375" s="113">
        <f t="shared" si="10"/>
        <v>0</v>
      </c>
      <c r="H375" s="120"/>
      <c r="I375" s="120"/>
    </row>
    <row r="376" spans="1:9" x14ac:dyDescent="0.25">
      <c r="A376" s="108">
        <v>2740</v>
      </c>
      <c r="B376" s="109" t="s">
        <v>319</v>
      </c>
      <c r="C376" s="110">
        <v>4</v>
      </c>
      <c r="D376" s="109">
        <v>0</v>
      </c>
      <c r="E376" s="112" t="s">
        <v>350</v>
      </c>
      <c r="F376" s="112" t="s">
        <v>351</v>
      </c>
      <c r="G376" s="113">
        <f t="shared" si="10"/>
        <v>0</v>
      </c>
      <c r="H376" s="120">
        <f>SUM(H377)</f>
        <v>0</v>
      </c>
      <c r="I376" s="120">
        <f>SUM(I377)</f>
        <v>0</v>
      </c>
    </row>
    <row r="377" spans="1:9" x14ac:dyDescent="0.25">
      <c r="A377" s="108">
        <v>2741</v>
      </c>
      <c r="B377" s="109" t="s">
        <v>319</v>
      </c>
      <c r="C377" s="110">
        <v>4</v>
      </c>
      <c r="D377" s="109">
        <v>1</v>
      </c>
      <c r="E377" s="116" t="s">
        <v>352</v>
      </c>
      <c r="F377" s="121" t="s">
        <v>353</v>
      </c>
      <c r="G377" s="113">
        <f t="shared" si="10"/>
        <v>0</v>
      </c>
      <c r="H377" s="120">
        <f>SUM(H379:H379)</f>
        <v>0</v>
      </c>
      <c r="I377" s="120">
        <f>SUM(I379:I379)</f>
        <v>0</v>
      </c>
    </row>
    <row r="378" spans="1:9" ht="25.5" x14ac:dyDescent="0.25">
      <c r="A378" s="108"/>
      <c r="B378" s="109"/>
      <c r="C378" s="110"/>
      <c r="D378" s="109"/>
      <c r="E378" s="116" t="s">
        <v>487</v>
      </c>
      <c r="F378" s="117"/>
      <c r="G378" s="113"/>
      <c r="H378" s="120"/>
      <c r="I378" s="120"/>
    </row>
    <row r="379" spans="1:9" x14ac:dyDescent="0.25">
      <c r="A379" s="108"/>
      <c r="B379" s="109"/>
      <c r="C379" s="110"/>
      <c r="D379" s="109"/>
      <c r="E379" s="116" t="s">
        <v>489</v>
      </c>
      <c r="F379" s="117"/>
      <c r="G379" s="113">
        <f t="shared" si="10"/>
        <v>0</v>
      </c>
      <c r="H379" s="120">
        <v>0</v>
      </c>
      <c r="I379" s="120">
        <v>0</v>
      </c>
    </row>
    <row r="380" spans="1:9" ht="25.5" x14ac:dyDescent="0.25">
      <c r="A380" s="108">
        <v>2750</v>
      </c>
      <c r="B380" s="109" t="s">
        <v>319</v>
      </c>
      <c r="C380" s="110">
        <v>5</v>
      </c>
      <c r="D380" s="109">
        <v>0</v>
      </c>
      <c r="E380" s="112" t="s">
        <v>500</v>
      </c>
      <c r="F380" s="112" t="s">
        <v>355</v>
      </c>
      <c r="G380" s="113">
        <f t="shared" si="10"/>
        <v>0</v>
      </c>
      <c r="H380" s="120">
        <f>SUM(H381)</f>
        <v>0</v>
      </c>
      <c r="I380" s="120">
        <f>SUM(I381)</f>
        <v>0</v>
      </c>
    </row>
    <row r="381" spans="1:9" ht="25.5" x14ac:dyDescent="0.25">
      <c r="A381" s="108">
        <v>2751</v>
      </c>
      <c r="B381" s="109" t="s">
        <v>319</v>
      </c>
      <c r="C381" s="110">
        <v>5</v>
      </c>
      <c r="D381" s="109">
        <v>1</v>
      </c>
      <c r="E381" s="116" t="s">
        <v>356</v>
      </c>
      <c r="F381" s="121" t="s">
        <v>355</v>
      </c>
      <c r="G381" s="113">
        <f t="shared" si="10"/>
        <v>0</v>
      </c>
      <c r="H381" s="120">
        <f>SUM(H383:H383)</f>
        <v>0</v>
      </c>
      <c r="I381" s="120">
        <f>SUM(I383:I383)</f>
        <v>0</v>
      </c>
    </row>
    <row r="382" spans="1:9" ht="25.5" x14ac:dyDescent="0.25">
      <c r="A382" s="108"/>
      <c r="B382" s="109"/>
      <c r="C382" s="110"/>
      <c r="D382" s="109"/>
      <c r="E382" s="116" t="s">
        <v>487</v>
      </c>
      <c r="F382" s="117"/>
      <c r="G382" s="113"/>
      <c r="H382" s="120"/>
      <c r="I382" s="120"/>
    </row>
    <row r="383" spans="1:9" x14ac:dyDescent="0.25">
      <c r="A383" s="108"/>
      <c r="B383" s="109"/>
      <c r="C383" s="110"/>
      <c r="D383" s="109"/>
      <c r="E383" s="116" t="s">
        <v>489</v>
      </c>
      <c r="F383" s="117"/>
      <c r="G383" s="113">
        <f t="shared" si="10"/>
        <v>0</v>
      </c>
      <c r="H383" s="120"/>
      <c r="I383" s="120"/>
    </row>
    <row r="384" spans="1:9" x14ac:dyDescent="0.25">
      <c r="A384" s="108">
        <v>2760</v>
      </c>
      <c r="B384" s="109" t="s">
        <v>319</v>
      </c>
      <c r="C384" s="110">
        <v>6</v>
      </c>
      <c r="D384" s="109">
        <v>0</v>
      </c>
      <c r="E384" s="112" t="s">
        <v>357</v>
      </c>
      <c r="F384" s="112" t="s">
        <v>358</v>
      </c>
      <c r="G384" s="113">
        <f t="shared" si="10"/>
        <v>0</v>
      </c>
      <c r="H384" s="120">
        <f>SUM(H385+H388)</f>
        <v>0</v>
      </c>
      <c r="I384" s="120">
        <f>SUM(I385+I388)</f>
        <v>0</v>
      </c>
    </row>
    <row r="385" spans="1:9" x14ac:dyDescent="0.25">
      <c r="A385" s="108">
        <v>2761</v>
      </c>
      <c r="B385" s="109" t="s">
        <v>319</v>
      </c>
      <c r="C385" s="110">
        <v>6</v>
      </c>
      <c r="D385" s="109">
        <v>1</v>
      </c>
      <c r="E385" s="116" t="s">
        <v>359</v>
      </c>
      <c r="F385" s="112"/>
      <c r="G385" s="113">
        <f t="shared" si="10"/>
        <v>0</v>
      </c>
      <c r="H385" s="120">
        <f>SUM(H387:H387)</f>
        <v>0</v>
      </c>
      <c r="I385" s="120">
        <f>SUM(I387:I387)</f>
        <v>0</v>
      </c>
    </row>
    <row r="386" spans="1:9" ht="25.5" x14ac:dyDescent="0.25">
      <c r="A386" s="108"/>
      <c r="B386" s="109"/>
      <c r="C386" s="110"/>
      <c r="D386" s="109"/>
      <c r="E386" s="116" t="s">
        <v>487</v>
      </c>
      <c r="F386" s="117"/>
      <c r="G386" s="113"/>
      <c r="H386" s="120"/>
      <c r="I386" s="120"/>
    </row>
    <row r="387" spans="1:9" x14ac:dyDescent="0.25">
      <c r="A387" s="108"/>
      <c r="B387" s="109"/>
      <c r="C387" s="110"/>
      <c r="D387" s="109"/>
      <c r="E387" s="116" t="s">
        <v>489</v>
      </c>
      <c r="F387" s="117"/>
      <c r="G387" s="113">
        <f>SUM(H387:I387)</f>
        <v>0</v>
      </c>
      <c r="H387" s="120"/>
      <c r="I387" s="120"/>
    </row>
    <row r="388" spans="1:9" x14ac:dyDescent="0.25">
      <c r="A388" s="108">
        <v>2762</v>
      </c>
      <c r="B388" s="109" t="s">
        <v>319</v>
      </c>
      <c r="C388" s="110">
        <v>6</v>
      </c>
      <c r="D388" s="109">
        <v>2</v>
      </c>
      <c r="E388" s="116" t="s">
        <v>360</v>
      </c>
      <c r="F388" s="121" t="s">
        <v>361</v>
      </c>
      <c r="G388" s="113">
        <f>SUM(H388:I388)</f>
        <v>0</v>
      </c>
      <c r="H388" s="120">
        <f>SUM(H390:H391)</f>
        <v>0</v>
      </c>
      <c r="I388" s="120">
        <f>SUM(I390:I391)</f>
        <v>0</v>
      </c>
    </row>
    <row r="389" spans="1:9" ht="25.5" x14ac:dyDescent="0.25">
      <c r="A389" s="108"/>
      <c r="B389" s="109"/>
      <c r="C389" s="110"/>
      <c r="D389" s="109"/>
      <c r="E389" s="116" t="s">
        <v>487</v>
      </c>
      <c r="F389" s="117"/>
      <c r="G389" s="113"/>
      <c r="H389" s="120"/>
      <c r="I389" s="120"/>
    </row>
    <row r="390" spans="1:9" ht="25.5" x14ac:dyDescent="0.25">
      <c r="A390" s="108"/>
      <c r="B390" s="109"/>
      <c r="C390" s="110"/>
      <c r="D390" s="109">
        <v>4622</v>
      </c>
      <c r="E390" s="121" t="s">
        <v>42</v>
      </c>
      <c r="F390" s="117"/>
      <c r="G390" s="113">
        <f>SUM(H390:I390)</f>
        <v>0</v>
      </c>
      <c r="H390" s="120">
        <v>0</v>
      </c>
      <c r="I390" s="120">
        <v>0</v>
      </c>
    </row>
    <row r="391" spans="1:9" ht="25.5" x14ac:dyDescent="0.25">
      <c r="A391" s="108"/>
      <c r="B391" s="109"/>
      <c r="C391" s="110"/>
      <c r="D391" s="109" t="s">
        <v>66</v>
      </c>
      <c r="E391" s="121" t="s">
        <v>65</v>
      </c>
      <c r="F391" s="117"/>
      <c r="G391" s="113">
        <f>SUM(H391:I391)</f>
        <v>0</v>
      </c>
      <c r="H391" s="120"/>
      <c r="I391" s="120">
        <v>0</v>
      </c>
    </row>
    <row r="392" spans="1:9" s="107" customFormat="1" ht="38.25" x14ac:dyDescent="0.25">
      <c r="A392" s="128">
        <v>2800</v>
      </c>
      <c r="B392" s="104" t="s">
        <v>362</v>
      </c>
      <c r="C392" s="105">
        <v>0</v>
      </c>
      <c r="D392" s="104">
        <v>0</v>
      </c>
      <c r="E392" s="98" t="s">
        <v>501</v>
      </c>
      <c r="F392" s="93" t="s">
        <v>364</v>
      </c>
      <c r="G392" s="100">
        <f>SUM(H392:I392)</f>
        <v>778173</v>
      </c>
      <c r="H392" s="100">
        <f>H393+H403+H437+H447+H457+H461</f>
        <v>189673</v>
      </c>
      <c r="I392" s="100">
        <f>I393+I403+I437+I447+I457+I461</f>
        <v>588500</v>
      </c>
    </row>
    <row r="393" spans="1:9" x14ac:dyDescent="0.25">
      <c r="A393" s="108">
        <v>2810</v>
      </c>
      <c r="B393" s="109" t="s">
        <v>362</v>
      </c>
      <c r="C393" s="110">
        <v>1</v>
      </c>
      <c r="D393" s="109">
        <v>0</v>
      </c>
      <c r="E393" s="112" t="s">
        <v>365</v>
      </c>
      <c r="F393" s="112" t="s">
        <v>366</v>
      </c>
      <c r="G393" s="113">
        <f>SUM(H393:I393)</f>
        <v>411500</v>
      </c>
      <c r="H393" s="113">
        <f>SUM(H394)</f>
        <v>5000</v>
      </c>
      <c r="I393" s="113">
        <f>SUM(I394)</f>
        <v>406500</v>
      </c>
    </row>
    <row r="394" spans="1:9" x14ac:dyDescent="0.25">
      <c r="A394" s="108">
        <v>2811</v>
      </c>
      <c r="B394" s="109" t="s">
        <v>362</v>
      </c>
      <c r="C394" s="110">
        <v>1</v>
      </c>
      <c r="D394" s="109">
        <v>1</v>
      </c>
      <c r="E394" s="116" t="s">
        <v>367</v>
      </c>
      <c r="F394" s="121" t="s">
        <v>368</v>
      </c>
      <c r="G394" s="113">
        <f>SUM(H394:I394)</f>
        <v>411500</v>
      </c>
      <c r="H394" s="113">
        <f>H396</f>
        <v>5000</v>
      </c>
      <c r="I394" s="113">
        <f>SUM(I397:I402)</f>
        <v>406500</v>
      </c>
    </row>
    <row r="395" spans="1:9" ht="25.5" x14ac:dyDescent="0.25">
      <c r="A395" s="108"/>
      <c r="B395" s="109"/>
      <c r="C395" s="110"/>
      <c r="D395" s="109"/>
      <c r="E395" s="116" t="s">
        <v>487</v>
      </c>
      <c r="F395" s="117"/>
      <c r="G395" s="113"/>
      <c r="H395" s="120"/>
      <c r="I395" s="113"/>
    </row>
    <row r="396" spans="1:9" x14ac:dyDescent="0.25">
      <c r="A396" s="108"/>
      <c r="B396" s="109"/>
      <c r="C396" s="110"/>
      <c r="D396" s="109" t="s">
        <v>34</v>
      </c>
      <c r="E396" s="6" t="s">
        <v>33</v>
      </c>
      <c r="F396" s="117"/>
      <c r="G396" s="113">
        <f t="shared" ref="G396:G404" si="11">SUM(H396:I396)</f>
        <v>5000</v>
      </c>
      <c r="H396" s="120">
        <v>5000</v>
      </c>
      <c r="I396" s="113"/>
    </row>
    <row r="397" spans="1:9" x14ac:dyDescent="0.25">
      <c r="A397" s="108"/>
      <c r="B397" s="109"/>
      <c r="C397" s="110"/>
      <c r="D397" s="109">
        <v>5112</v>
      </c>
      <c r="E397" s="119" t="s">
        <v>55</v>
      </c>
      <c r="F397" s="117"/>
      <c r="G397" s="113">
        <f t="shared" si="11"/>
        <v>400000</v>
      </c>
      <c r="H397" s="120"/>
      <c r="I397" s="113">
        <v>400000</v>
      </c>
    </row>
    <row r="398" spans="1:9" x14ac:dyDescent="0.25">
      <c r="A398" s="108"/>
      <c r="B398" s="109"/>
      <c r="C398" s="110"/>
      <c r="D398" s="109">
        <v>5113</v>
      </c>
      <c r="E398" s="119" t="s">
        <v>56</v>
      </c>
      <c r="F398" s="117"/>
      <c r="G398" s="113">
        <f t="shared" si="11"/>
        <v>0</v>
      </c>
      <c r="H398" s="120"/>
      <c r="I398" s="113">
        <v>0</v>
      </c>
    </row>
    <row r="399" spans="1:9" x14ac:dyDescent="0.25">
      <c r="A399" s="108"/>
      <c r="B399" s="109"/>
      <c r="C399" s="110"/>
      <c r="D399" s="109">
        <v>5129</v>
      </c>
      <c r="E399" s="119" t="s">
        <v>60</v>
      </c>
      <c r="F399" s="117"/>
      <c r="G399" s="113">
        <f t="shared" si="11"/>
        <v>0</v>
      </c>
      <c r="H399" s="120"/>
      <c r="I399" s="113">
        <v>0</v>
      </c>
    </row>
    <row r="400" spans="1:9" x14ac:dyDescent="0.25">
      <c r="A400" s="108"/>
      <c r="B400" s="109"/>
      <c r="C400" s="110"/>
      <c r="D400" s="109">
        <v>5134</v>
      </c>
      <c r="E400" s="119" t="s">
        <v>61</v>
      </c>
      <c r="F400" s="117"/>
      <c r="G400" s="113">
        <f t="shared" si="11"/>
        <v>0</v>
      </c>
      <c r="H400" s="120"/>
      <c r="I400" s="113">
        <v>0</v>
      </c>
    </row>
    <row r="401" spans="1:9" x14ac:dyDescent="0.25">
      <c r="A401" s="108"/>
      <c r="B401" s="109"/>
      <c r="C401" s="110"/>
      <c r="D401" s="109">
        <v>5134</v>
      </c>
      <c r="E401" s="122" t="s">
        <v>61</v>
      </c>
      <c r="F401" s="117"/>
      <c r="G401" s="113">
        <f t="shared" si="11"/>
        <v>6500</v>
      </c>
      <c r="H401" s="120"/>
      <c r="I401" s="113">
        <v>6500</v>
      </c>
    </row>
    <row r="402" spans="1:9" ht="24.75" customHeight="1" x14ac:dyDescent="0.25">
      <c r="A402" s="108"/>
      <c r="B402" s="109"/>
      <c r="C402" s="110"/>
      <c r="D402" s="109" t="s">
        <v>66</v>
      </c>
      <c r="E402" s="122" t="s">
        <v>65</v>
      </c>
      <c r="F402" s="117"/>
      <c r="G402" s="113">
        <f t="shared" si="11"/>
        <v>0</v>
      </c>
      <c r="H402" s="120"/>
      <c r="I402" s="113">
        <v>0</v>
      </c>
    </row>
    <row r="403" spans="1:9" x14ac:dyDescent="0.25">
      <c r="A403" s="108">
        <v>2820</v>
      </c>
      <c r="B403" s="109" t="s">
        <v>362</v>
      </c>
      <c r="C403" s="110">
        <v>2</v>
      </c>
      <c r="D403" s="109">
        <v>0</v>
      </c>
      <c r="E403" s="112" t="s">
        <v>369</v>
      </c>
      <c r="F403" s="112" t="s">
        <v>370</v>
      </c>
      <c r="G403" s="113">
        <f t="shared" si="11"/>
        <v>363973</v>
      </c>
      <c r="H403" s="113">
        <f>SUM(H404,H409,H412,H418,H428,H431,H434)</f>
        <v>181973</v>
      </c>
      <c r="I403" s="120">
        <f>SUM(I404,I409,I412,I418,I428,I431,I434)</f>
        <v>182000</v>
      </c>
    </row>
    <row r="404" spans="1:9" x14ac:dyDescent="0.25">
      <c r="A404" s="108">
        <v>2821</v>
      </c>
      <c r="B404" s="109" t="s">
        <v>362</v>
      </c>
      <c r="C404" s="110">
        <v>2</v>
      </c>
      <c r="D404" s="109">
        <v>1</v>
      </c>
      <c r="E404" s="116" t="s">
        <v>371</v>
      </c>
      <c r="F404" s="112"/>
      <c r="G404" s="113">
        <f t="shared" si="11"/>
        <v>1000</v>
      </c>
      <c r="H404" s="120">
        <f>SUM(H408:H408)</f>
        <v>0</v>
      </c>
      <c r="I404" s="120">
        <f>I406+I407</f>
        <v>1000</v>
      </c>
    </row>
    <row r="405" spans="1:9" ht="25.5" x14ac:dyDescent="0.25">
      <c r="A405" s="108"/>
      <c r="B405" s="109"/>
      <c r="C405" s="110"/>
      <c r="D405" s="109"/>
      <c r="E405" s="116" t="s">
        <v>487</v>
      </c>
      <c r="F405" s="117"/>
      <c r="G405" s="113"/>
      <c r="H405" s="120"/>
      <c r="I405" s="120"/>
    </row>
    <row r="406" spans="1:9" x14ac:dyDescent="0.25">
      <c r="A406" s="108"/>
      <c r="B406" s="109"/>
      <c r="C406" s="110"/>
      <c r="D406" s="109">
        <v>5113</v>
      </c>
      <c r="E406" s="119" t="s">
        <v>56</v>
      </c>
      <c r="F406" s="117"/>
      <c r="G406" s="113">
        <f>SUM(H406:I406)</f>
        <v>0</v>
      </c>
      <c r="H406" s="120"/>
      <c r="I406" s="120">
        <v>0</v>
      </c>
    </row>
    <row r="407" spans="1:9" x14ac:dyDescent="0.25">
      <c r="A407" s="108"/>
      <c r="B407" s="109"/>
      <c r="C407" s="110"/>
      <c r="D407" s="109">
        <v>5132</v>
      </c>
      <c r="E407" s="119" t="s">
        <v>502</v>
      </c>
      <c r="F407" s="117"/>
      <c r="G407" s="113">
        <f>SUM(H407:I407)</f>
        <v>1000</v>
      </c>
      <c r="H407" s="120"/>
      <c r="I407" s="120">
        <v>1000</v>
      </c>
    </row>
    <row r="408" spans="1:9" x14ac:dyDescent="0.25">
      <c r="A408" s="108"/>
      <c r="B408" s="109"/>
      <c r="C408" s="110"/>
      <c r="D408" s="109">
        <v>5134</v>
      </c>
      <c r="E408" s="119" t="s">
        <v>61</v>
      </c>
      <c r="F408" s="117"/>
      <c r="G408" s="113">
        <f>SUM(H408:I408)</f>
        <v>0</v>
      </c>
      <c r="H408" s="120"/>
      <c r="I408" s="120">
        <v>0</v>
      </c>
    </row>
    <row r="409" spans="1:9" x14ac:dyDescent="0.25">
      <c r="A409" s="108">
        <v>2822</v>
      </c>
      <c r="B409" s="109" t="s">
        <v>362</v>
      </c>
      <c r="C409" s="110">
        <v>2</v>
      </c>
      <c r="D409" s="109">
        <v>2</v>
      </c>
      <c r="E409" s="116" t="s">
        <v>372</v>
      </c>
      <c r="F409" s="112"/>
      <c r="G409" s="113">
        <f>SUM(H409:I409)</f>
        <v>0</v>
      </c>
      <c r="H409" s="120">
        <f>SUM(H411:H411)</f>
        <v>0</v>
      </c>
      <c r="I409" s="120">
        <f>SUM(I411:I411)</f>
        <v>0</v>
      </c>
    </row>
    <row r="410" spans="1:9" ht="25.5" x14ac:dyDescent="0.25">
      <c r="A410" s="108"/>
      <c r="B410" s="109"/>
      <c r="C410" s="110"/>
      <c r="D410" s="109"/>
      <c r="E410" s="116" t="s">
        <v>487</v>
      </c>
      <c r="F410" s="117"/>
      <c r="G410" s="113"/>
      <c r="H410" s="120"/>
      <c r="I410" s="120"/>
    </row>
    <row r="411" spans="1:9" x14ac:dyDescent="0.25">
      <c r="A411" s="108"/>
      <c r="B411" s="109"/>
      <c r="C411" s="110"/>
      <c r="D411" s="109"/>
      <c r="E411" s="116" t="s">
        <v>489</v>
      </c>
      <c r="F411" s="117"/>
      <c r="G411" s="113">
        <f>SUM(H411:I411)</f>
        <v>0</v>
      </c>
      <c r="H411" s="113">
        <v>0</v>
      </c>
      <c r="I411" s="120"/>
    </row>
    <row r="412" spans="1:9" x14ac:dyDescent="0.25">
      <c r="A412" s="108">
        <v>2823</v>
      </c>
      <c r="B412" s="109" t="s">
        <v>362</v>
      </c>
      <c r="C412" s="110">
        <v>2</v>
      </c>
      <c r="D412" s="109">
        <v>3</v>
      </c>
      <c r="E412" s="116" t="s">
        <v>373</v>
      </c>
      <c r="F412" s="121" t="s">
        <v>374</v>
      </c>
      <c r="G412" s="113">
        <f>SUM(H412:I412)</f>
        <v>240473</v>
      </c>
      <c r="H412" s="120">
        <f>H414</f>
        <v>59473</v>
      </c>
      <c r="I412" s="120">
        <f>I415+I416+I417</f>
        <v>181000</v>
      </c>
    </row>
    <row r="413" spans="1:9" ht="19.5" x14ac:dyDescent="0.25">
      <c r="A413" s="108"/>
      <c r="B413" s="109"/>
      <c r="C413" s="110"/>
      <c r="D413" s="109"/>
      <c r="E413" s="118" t="s">
        <v>487</v>
      </c>
      <c r="F413" s="117"/>
      <c r="G413" s="113"/>
      <c r="H413" s="120"/>
      <c r="I413" s="120"/>
    </row>
    <row r="414" spans="1:9" ht="25.5" x14ac:dyDescent="0.25">
      <c r="A414" s="108"/>
      <c r="B414" s="109"/>
      <c r="C414" s="110"/>
      <c r="D414" s="109">
        <v>4511</v>
      </c>
      <c r="E414" s="119" t="s">
        <v>39</v>
      </c>
      <c r="F414" s="117"/>
      <c r="G414" s="113">
        <f>H414</f>
        <v>59473</v>
      </c>
      <c r="H414" s="120">
        <v>59473</v>
      </c>
      <c r="I414" s="120"/>
    </row>
    <row r="415" spans="1:9" x14ac:dyDescent="0.25">
      <c r="A415" s="108"/>
      <c r="B415" s="109"/>
      <c r="C415" s="110"/>
      <c r="D415" s="109">
        <v>5113</v>
      </c>
      <c r="E415" s="119" t="s">
        <v>56</v>
      </c>
      <c r="F415" s="117"/>
      <c r="G415" s="113">
        <f>SUM(H415:I415)</f>
        <v>170000</v>
      </c>
      <c r="H415" s="120"/>
      <c r="I415" s="120">
        <v>170000</v>
      </c>
    </row>
    <row r="416" spans="1:9" x14ac:dyDescent="0.25">
      <c r="A416" s="108"/>
      <c r="B416" s="109"/>
      <c r="C416" s="110"/>
      <c r="D416" s="109">
        <v>5122</v>
      </c>
      <c r="E416" s="119" t="s">
        <v>59</v>
      </c>
      <c r="F416" s="117"/>
      <c r="G416" s="113">
        <f>SUM(H416:I416)</f>
        <v>6000</v>
      </c>
      <c r="H416" s="120"/>
      <c r="I416" s="120">
        <v>6000</v>
      </c>
    </row>
    <row r="417" spans="1:9" x14ac:dyDescent="0.25">
      <c r="A417" s="108"/>
      <c r="B417" s="109"/>
      <c r="C417" s="110"/>
      <c r="D417" s="109">
        <v>5134</v>
      </c>
      <c r="E417" s="122" t="s">
        <v>61</v>
      </c>
      <c r="F417" s="117"/>
      <c r="G417" s="113">
        <f>SUM(H417:I417)</f>
        <v>5000</v>
      </c>
      <c r="H417" s="120"/>
      <c r="I417" s="120">
        <v>5000</v>
      </c>
    </row>
    <row r="418" spans="1:9" x14ac:dyDescent="0.25">
      <c r="A418" s="108">
        <v>2824</v>
      </c>
      <c r="B418" s="109" t="s">
        <v>362</v>
      </c>
      <c r="C418" s="110">
        <v>2</v>
      </c>
      <c r="D418" s="109">
        <v>4</v>
      </c>
      <c r="E418" s="116" t="s">
        <v>375</v>
      </c>
      <c r="F418" s="121"/>
      <c r="G418" s="100">
        <f>SUM(H418:I418)</f>
        <v>122500</v>
      </c>
      <c r="H418" s="100">
        <f>SUM(H420:H427)</f>
        <v>122500</v>
      </c>
      <c r="I418" s="100">
        <f>SUM(I420:I427)</f>
        <v>0</v>
      </c>
    </row>
    <row r="419" spans="1:9" ht="25.5" x14ac:dyDescent="0.25">
      <c r="A419" s="108"/>
      <c r="B419" s="109"/>
      <c r="C419" s="110"/>
      <c r="D419" s="109"/>
      <c r="E419" s="116" t="s">
        <v>487</v>
      </c>
      <c r="F419" s="117"/>
      <c r="G419" s="113"/>
      <c r="H419" s="113"/>
      <c r="I419" s="120"/>
    </row>
    <row r="420" spans="1:9" x14ac:dyDescent="0.25">
      <c r="A420" s="108"/>
      <c r="B420" s="109"/>
      <c r="C420" s="110"/>
      <c r="D420" s="109">
        <v>4216</v>
      </c>
      <c r="E420" s="119" t="s">
        <v>14</v>
      </c>
      <c r="F420" s="117"/>
      <c r="G420" s="113">
        <f t="shared" ref="G420:G427" si="12">SUM(H420:I420)</f>
        <v>17000</v>
      </c>
      <c r="H420" s="113">
        <v>17000</v>
      </c>
      <c r="I420" s="120"/>
    </row>
    <row r="421" spans="1:9" x14ac:dyDescent="0.25">
      <c r="A421" s="108"/>
      <c r="B421" s="109"/>
      <c r="C421" s="110"/>
      <c r="D421" s="109">
        <v>4217</v>
      </c>
      <c r="E421" s="119" t="s">
        <v>15</v>
      </c>
      <c r="F421" s="117"/>
      <c r="G421" s="113">
        <f t="shared" si="12"/>
        <v>500</v>
      </c>
      <c r="H421" s="113">
        <v>500</v>
      </c>
      <c r="I421" s="120"/>
    </row>
    <row r="422" spans="1:9" x14ac:dyDescent="0.25">
      <c r="A422" s="108"/>
      <c r="B422" s="109"/>
      <c r="C422" s="110"/>
      <c r="D422" s="109" t="s">
        <v>22</v>
      </c>
      <c r="E422" s="6" t="s">
        <v>21</v>
      </c>
      <c r="F422" s="117"/>
      <c r="G422" s="113">
        <f t="shared" si="12"/>
        <v>10000</v>
      </c>
      <c r="H422" s="113">
        <v>10000</v>
      </c>
      <c r="I422" s="120"/>
    </row>
    <row r="423" spans="1:9" x14ac:dyDescent="0.25">
      <c r="A423" s="108"/>
      <c r="B423" s="109"/>
      <c r="C423" s="110"/>
      <c r="D423" s="109">
        <v>4237</v>
      </c>
      <c r="E423" s="119" t="s">
        <v>25</v>
      </c>
      <c r="F423" s="117"/>
      <c r="G423" s="113">
        <f t="shared" si="12"/>
        <v>4500</v>
      </c>
      <c r="H423" s="113">
        <v>4500</v>
      </c>
      <c r="I423" s="120"/>
    </row>
    <row r="424" spans="1:9" x14ac:dyDescent="0.25">
      <c r="A424" s="108"/>
      <c r="B424" s="109"/>
      <c r="C424" s="110"/>
      <c r="D424" s="109" t="s">
        <v>24</v>
      </c>
      <c r="E424" s="119" t="s">
        <v>503</v>
      </c>
      <c r="F424" s="117"/>
      <c r="G424" s="113">
        <f t="shared" si="12"/>
        <v>1000</v>
      </c>
      <c r="H424" s="113">
        <v>1000</v>
      </c>
      <c r="I424" s="120"/>
    </row>
    <row r="425" spans="1:9" x14ac:dyDescent="0.25">
      <c r="A425" s="108"/>
      <c r="B425" s="109"/>
      <c r="C425" s="110"/>
      <c r="D425" s="109">
        <v>4239</v>
      </c>
      <c r="E425" s="119" t="s">
        <v>26</v>
      </c>
      <c r="F425" s="117"/>
      <c r="G425" s="113">
        <f t="shared" si="12"/>
        <v>88000</v>
      </c>
      <c r="H425" s="113">
        <v>88000</v>
      </c>
      <c r="I425" s="120"/>
    </row>
    <row r="426" spans="1:9" x14ac:dyDescent="0.25">
      <c r="A426" s="108"/>
      <c r="B426" s="109"/>
      <c r="C426" s="110"/>
      <c r="D426" s="109">
        <v>4261</v>
      </c>
      <c r="E426" s="119" t="s">
        <v>33</v>
      </c>
      <c r="F426" s="117"/>
      <c r="G426" s="113">
        <f t="shared" si="12"/>
        <v>1000</v>
      </c>
      <c r="H426" s="113">
        <v>1000</v>
      </c>
      <c r="I426" s="120"/>
    </row>
    <row r="427" spans="1:9" x14ac:dyDescent="0.25">
      <c r="A427" s="108"/>
      <c r="B427" s="109"/>
      <c r="C427" s="110"/>
      <c r="D427" s="109">
        <v>4269</v>
      </c>
      <c r="E427" s="119" t="s">
        <v>37</v>
      </c>
      <c r="F427" s="117"/>
      <c r="G427" s="113">
        <f t="shared" si="12"/>
        <v>500</v>
      </c>
      <c r="H427" s="113">
        <v>500</v>
      </c>
      <c r="I427" s="120"/>
    </row>
    <row r="428" spans="1:9" x14ac:dyDescent="0.25">
      <c r="A428" s="108">
        <v>2825</v>
      </c>
      <c r="B428" s="109" t="s">
        <v>362</v>
      </c>
      <c r="C428" s="110">
        <v>2</v>
      </c>
      <c r="D428" s="109">
        <v>5</v>
      </c>
      <c r="E428" s="116" t="s">
        <v>376</v>
      </c>
      <c r="F428" s="121"/>
      <c r="G428" s="113">
        <f>H428+I428</f>
        <v>0</v>
      </c>
      <c r="H428" s="120">
        <f>SUM(H430:H430)</f>
        <v>0</v>
      </c>
      <c r="I428" s="120">
        <f>SUM(I430:I430)</f>
        <v>0</v>
      </c>
    </row>
    <row r="429" spans="1:9" ht="25.5" x14ac:dyDescent="0.25">
      <c r="A429" s="108"/>
      <c r="B429" s="109"/>
      <c r="C429" s="110"/>
      <c r="D429" s="109"/>
      <c r="E429" s="116" t="s">
        <v>487</v>
      </c>
      <c r="F429" s="117"/>
      <c r="G429" s="113"/>
      <c r="H429" s="120"/>
      <c r="I429" s="120"/>
    </row>
    <row r="430" spans="1:9" x14ac:dyDescent="0.25">
      <c r="A430" s="108"/>
      <c r="B430" s="109"/>
      <c r="C430" s="110"/>
      <c r="D430" s="109"/>
      <c r="E430" s="116" t="s">
        <v>489</v>
      </c>
      <c r="F430" s="117"/>
      <c r="G430" s="113">
        <f>SUM(H430:I430)</f>
        <v>0</v>
      </c>
      <c r="H430" s="120"/>
      <c r="I430" s="120"/>
    </row>
    <row r="431" spans="1:9" x14ac:dyDescent="0.25">
      <c r="A431" s="108">
        <v>2826</v>
      </c>
      <c r="B431" s="109" t="s">
        <v>362</v>
      </c>
      <c r="C431" s="110">
        <v>2</v>
      </c>
      <c r="D431" s="109">
        <v>6</v>
      </c>
      <c r="E431" s="116" t="s">
        <v>377</v>
      </c>
      <c r="F431" s="121"/>
      <c r="G431" s="113">
        <f>SUM(H431:I431)</f>
        <v>0</v>
      </c>
      <c r="H431" s="120">
        <f>SUM(H433:H433)</f>
        <v>0</v>
      </c>
      <c r="I431" s="120">
        <f>SUM(I433:I433)</f>
        <v>0</v>
      </c>
    </row>
    <row r="432" spans="1:9" ht="25.5" x14ac:dyDescent="0.25">
      <c r="A432" s="108"/>
      <c r="B432" s="109"/>
      <c r="C432" s="110"/>
      <c r="D432" s="109"/>
      <c r="E432" s="116" t="s">
        <v>487</v>
      </c>
      <c r="F432" s="117"/>
      <c r="G432" s="113"/>
      <c r="H432" s="120"/>
      <c r="I432" s="120"/>
    </row>
    <row r="433" spans="1:9" x14ac:dyDescent="0.25">
      <c r="A433" s="108"/>
      <c r="B433" s="109"/>
      <c r="C433" s="110"/>
      <c r="D433" s="109"/>
      <c r="E433" s="116" t="s">
        <v>489</v>
      </c>
      <c r="F433" s="117"/>
      <c r="G433" s="113">
        <f>SUM(H433:I433)</f>
        <v>0</v>
      </c>
      <c r="H433" s="120"/>
      <c r="I433" s="120"/>
    </row>
    <row r="434" spans="1:9" ht="25.5" x14ac:dyDescent="0.25">
      <c r="A434" s="108">
        <v>2827</v>
      </c>
      <c r="B434" s="109" t="s">
        <v>362</v>
      </c>
      <c r="C434" s="110">
        <v>2</v>
      </c>
      <c r="D434" s="109">
        <v>7</v>
      </c>
      <c r="E434" s="116" t="s">
        <v>378</v>
      </c>
      <c r="F434" s="121"/>
      <c r="G434" s="113">
        <f>SUM(H434:I434)</f>
        <v>0</v>
      </c>
      <c r="H434" s="113">
        <f>SUM(H436:H436)</f>
        <v>0</v>
      </c>
      <c r="I434" s="113">
        <f>SUM(I436:I436)</f>
        <v>0</v>
      </c>
    </row>
    <row r="435" spans="1:9" ht="25.5" x14ac:dyDescent="0.25">
      <c r="A435" s="108"/>
      <c r="B435" s="109"/>
      <c r="C435" s="110"/>
      <c r="D435" s="109"/>
      <c r="E435" s="116" t="s">
        <v>487</v>
      </c>
      <c r="F435" s="117"/>
      <c r="G435" s="113"/>
      <c r="H435" s="120"/>
      <c r="I435" s="120"/>
    </row>
    <row r="436" spans="1:9" x14ac:dyDescent="0.25">
      <c r="A436" s="108"/>
      <c r="B436" s="109"/>
      <c r="C436" s="110"/>
      <c r="D436" s="109"/>
      <c r="E436" s="116" t="s">
        <v>489</v>
      </c>
      <c r="F436" s="117"/>
      <c r="G436" s="113">
        <f>SUM(H436:I436)</f>
        <v>0</v>
      </c>
      <c r="H436" s="120"/>
      <c r="I436" s="120">
        <v>0</v>
      </c>
    </row>
    <row r="437" spans="1:9" ht="25.5" x14ac:dyDescent="0.25">
      <c r="A437" s="108">
        <v>2830</v>
      </c>
      <c r="B437" s="109" t="s">
        <v>362</v>
      </c>
      <c r="C437" s="110">
        <v>3</v>
      </c>
      <c r="D437" s="109">
        <v>0</v>
      </c>
      <c r="E437" s="112" t="s">
        <v>379</v>
      </c>
      <c r="F437" s="129" t="s">
        <v>380</v>
      </c>
      <c r="G437" s="113">
        <f>SUM(H437:I437)</f>
        <v>0</v>
      </c>
      <c r="H437" s="120">
        <f>SUM(H438,H441,H444)</f>
        <v>0</v>
      </c>
      <c r="I437" s="120">
        <f>SUM(I438,I441,I444)</f>
        <v>0</v>
      </c>
    </row>
    <row r="438" spans="1:9" x14ac:dyDescent="0.25">
      <c r="A438" s="108">
        <v>2831</v>
      </c>
      <c r="B438" s="109" t="s">
        <v>362</v>
      </c>
      <c r="C438" s="110">
        <v>3</v>
      </c>
      <c r="D438" s="109">
        <v>1</v>
      </c>
      <c r="E438" s="116" t="s">
        <v>381</v>
      </c>
      <c r="F438" s="129"/>
      <c r="G438" s="113">
        <f>SUM(H438:I438)</f>
        <v>0</v>
      </c>
      <c r="H438" s="120">
        <f>SUM(H440:H440)</f>
        <v>0</v>
      </c>
      <c r="I438" s="120">
        <f>SUM(I440:I440)</f>
        <v>0</v>
      </c>
    </row>
    <row r="439" spans="1:9" ht="25.5" x14ac:dyDescent="0.25">
      <c r="A439" s="108"/>
      <c r="B439" s="109"/>
      <c r="C439" s="110"/>
      <c r="D439" s="109"/>
      <c r="E439" s="116" t="s">
        <v>487</v>
      </c>
      <c r="F439" s="117"/>
      <c r="G439" s="113"/>
      <c r="H439" s="120"/>
      <c r="I439" s="120"/>
    </row>
    <row r="440" spans="1:9" x14ac:dyDescent="0.25">
      <c r="A440" s="108"/>
      <c r="B440" s="109"/>
      <c r="C440" s="110"/>
      <c r="D440" s="109"/>
      <c r="E440" s="116" t="s">
        <v>489</v>
      </c>
      <c r="F440" s="117"/>
      <c r="G440" s="113">
        <f>SUM(H440:I440)</f>
        <v>0</v>
      </c>
      <c r="H440" s="120"/>
      <c r="I440" s="120"/>
    </row>
    <row r="441" spans="1:9" x14ac:dyDescent="0.25">
      <c r="A441" s="108">
        <v>2832</v>
      </c>
      <c r="B441" s="109" t="s">
        <v>362</v>
      </c>
      <c r="C441" s="110">
        <v>3</v>
      </c>
      <c r="D441" s="109">
        <v>2</v>
      </c>
      <c r="E441" s="116" t="s">
        <v>382</v>
      </c>
      <c r="F441" s="129"/>
      <c r="G441" s="113">
        <f>SUM(H441:I441)</f>
        <v>0</v>
      </c>
      <c r="H441" s="120">
        <f>SUM(H443:H443)</f>
        <v>0</v>
      </c>
      <c r="I441" s="120">
        <f>SUM(I443:I443)</f>
        <v>0</v>
      </c>
    </row>
    <row r="442" spans="1:9" ht="25.5" x14ac:dyDescent="0.25">
      <c r="A442" s="108"/>
      <c r="B442" s="109"/>
      <c r="C442" s="110"/>
      <c r="D442" s="109"/>
      <c r="E442" s="116" t="s">
        <v>487</v>
      </c>
      <c r="F442" s="117"/>
      <c r="G442" s="113"/>
      <c r="H442" s="120"/>
      <c r="I442" s="120"/>
    </row>
    <row r="443" spans="1:9" x14ac:dyDescent="0.25">
      <c r="A443" s="108"/>
      <c r="B443" s="109"/>
      <c r="C443" s="110"/>
      <c r="D443" s="109"/>
      <c r="E443" s="116" t="s">
        <v>489</v>
      </c>
      <c r="F443" s="117"/>
      <c r="G443" s="113">
        <f>SUM(H443:I443)</f>
        <v>0</v>
      </c>
      <c r="H443" s="120"/>
      <c r="I443" s="120"/>
    </row>
    <row r="444" spans="1:9" x14ac:dyDescent="0.25">
      <c r="A444" s="108">
        <v>2833</v>
      </c>
      <c r="B444" s="109" t="s">
        <v>362</v>
      </c>
      <c r="C444" s="110">
        <v>3</v>
      </c>
      <c r="D444" s="109">
        <v>3</v>
      </c>
      <c r="E444" s="116" t="s">
        <v>383</v>
      </c>
      <c r="F444" s="121" t="s">
        <v>384</v>
      </c>
      <c r="G444" s="113">
        <f>SUM(H444:I444)</f>
        <v>0</v>
      </c>
      <c r="H444" s="120">
        <f>SUM(H446:H446)</f>
        <v>0</v>
      </c>
      <c r="I444" s="120">
        <f>SUM(I446:I446)</f>
        <v>0</v>
      </c>
    </row>
    <row r="445" spans="1:9" ht="25.5" x14ac:dyDescent="0.25">
      <c r="A445" s="108"/>
      <c r="B445" s="109"/>
      <c r="C445" s="110"/>
      <c r="D445" s="109"/>
      <c r="E445" s="116" t="s">
        <v>487</v>
      </c>
      <c r="F445" s="117"/>
      <c r="G445" s="113"/>
      <c r="H445" s="120"/>
      <c r="I445" s="120"/>
    </row>
    <row r="446" spans="1:9" x14ac:dyDescent="0.25">
      <c r="A446" s="108"/>
      <c r="B446" s="109"/>
      <c r="C446" s="110"/>
      <c r="D446" s="109"/>
      <c r="E446" s="116" t="s">
        <v>489</v>
      </c>
      <c r="F446" s="117"/>
      <c r="G446" s="113">
        <f>SUM(H446:I446)</f>
        <v>0</v>
      </c>
      <c r="H446" s="120"/>
      <c r="I446" s="120"/>
    </row>
    <row r="447" spans="1:9" x14ac:dyDescent="0.25">
      <c r="A447" s="108">
        <v>2840</v>
      </c>
      <c r="B447" s="109" t="s">
        <v>362</v>
      </c>
      <c r="C447" s="110">
        <v>4</v>
      </c>
      <c r="D447" s="109">
        <v>0</v>
      </c>
      <c r="E447" s="112" t="s">
        <v>385</v>
      </c>
      <c r="F447" s="129" t="s">
        <v>386</v>
      </c>
      <c r="G447" s="113">
        <f>SUM(H447:I447)</f>
        <v>2700</v>
      </c>
      <c r="H447" s="113">
        <f>SUM(H448,H451,H454)</f>
        <v>2700</v>
      </c>
      <c r="I447" s="113">
        <f>SUM(I448,I451,I454)</f>
        <v>0</v>
      </c>
    </row>
    <row r="448" spans="1:9" x14ac:dyDescent="0.25">
      <c r="A448" s="108">
        <v>2841</v>
      </c>
      <c r="B448" s="109" t="s">
        <v>362</v>
      </c>
      <c r="C448" s="110">
        <v>4</v>
      </c>
      <c r="D448" s="109">
        <v>1</v>
      </c>
      <c r="E448" s="116" t="s">
        <v>387</v>
      </c>
      <c r="F448" s="129"/>
      <c r="G448" s="113">
        <f>SUM(H448:I448)</f>
        <v>0</v>
      </c>
      <c r="H448" s="120">
        <f>SUM(H450:H450)</f>
        <v>0</v>
      </c>
      <c r="I448" s="120">
        <f>SUM(I450:I450)</f>
        <v>0</v>
      </c>
    </row>
    <row r="449" spans="1:9" ht="25.5" x14ac:dyDescent="0.25">
      <c r="A449" s="108"/>
      <c r="B449" s="109"/>
      <c r="C449" s="110"/>
      <c r="D449" s="109"/>
      <c r="E449" s="116" t="s">
        <v>487</v>
      </c>
      <c r="F449" s="117"/>
      <c r="G449" s="113"/>
      <c r="H449" s="120"/>
      <c r="I449" s="120"/>
    </row>
    <row r="450" spans="1:9" x14ac:dyDescent="0.25">
      <c r="A450" s="108"/>
      <c r="B450" s="109"/>
      <c r="C450" s="110"/>
      <c r="D450" s="109"/>
      <c r="E450" s="116" t="s">
        <v>489</v>
      </c>
      <c r="F450" s="117"/>
      <c r="G450" s="113">
        <f>SUM(H450:I450)</f>
        <v>0</v>
      </c>
      <c r="H450" s="120"/>
      <c r="I450" s="120"/>
    </row>
    <row r="451" spans="1:9" ht="25.5" x14ac:dyDescent="0.25">
      <c r="A451" s="108">
        <v>2842</v>
      </c>
      <c r="B451" s="109" t="s">
        <v>362</v>
      </c>
      <c r="C451" s="110">
        <v>4</v>
      </c>
      <c r="D451" s="109">
        <v>2</v>
      </c>
      <c r="E451" s="116" t="s">
        <v>388</v>
      </c>
      <c r="F451" s="129"/>
      <c r="G451" s="113">
        <f>SUM(H451:I451)</f>
        <v>2700</v>
      </c>
      <c r="H451" s="113">
        <f>SUM(H453:H453)</f>
        <v>2700</v>
      </c>
      <c r="I451" s="113">
        <f>SUM(I453:I453)</f>
        <v>0</v>
      </c>
    </row>
    <row r="452" spans="1:9" ht="19.5" x14ac:dyDescent="0.25">
      <c r="A452" s="108"/>
      <c r="B452" s="109"/>
      <c r="C452" s="110"/>
      <c r="D452" s="109"/>
      <c r="E452" s="118" t="s">
        <v>487</v>
      </c>
      <c r="F452" s="117"/>
      <c r="G452" s="113"/>
      <c r="H452" s="113"/>
      <c r="I452" s="113"/>
    </row>
    <row r="453" spans="1:9" ht="25.5" x14ac:dyDescent="0.25">
      <c r="A453" s="108"/>
      <c r="B453" s="109"/>
      <c r="C453" s="110"/>
      <c r="D453" s="109">
        <v>4819</v>
      </c>
      <c r="E453" s="119" t="s">
        <v>49</v>
      </c>
      <c r="F453" s="117"/>
      <c r="G453" s="113">
        <f>SUM(H453:I453)</f>
        <v>2700</v>
      </c>
      <c r="H453" s="113">
        <v>2700</v>
      </c>
      <c r="I453" s="113"/>
    </row>
    <row r="454" spans="1:9" x14ac:dyDescent="0.25">
      <c r="A454" s="108">
        <v>2843</v>
      </c>
      <c r="B454" s="109" t="s">
        <v>362</v>
      </c>
      <c r="C454" s="110">
        <v>4</v>
      </c>
      <c r="D454" s="109">
        <v>3</v>
      </c>
      <c r="E454" s="116" t="s">
        <v>389</v>
      </c>
      <c r="F454" s="121" t="s">
        <v>390</v>
      </c>
      <c r="G454" s="113">
        <f t="shared" ref="G454:G517" si="13">SUM(H454:I454)</f>
        <v>0</v>
      </c>
      <c r="H454" s="120">
        <f>SUM(H456:H456)</f>
        <v>0</v>
      </c>
      <c r="I454" s="120">
        <f>SUM(I456:I456)</f>
        <v>0</v>
      </c>
    </row>
    <row r="455" spans="1:9" ht="25.5" x14ac:dyDescent="0.25">
      <c r="A455" s="108"/>
      <c r="B455" s="109"/>
      <c r="C455" s="110"/>
      <c r="D455" s="109"/>
      <c r="E455" s="116" t="s">
        <v>487</v>
      </c>
      <c r="F455" s="117"/>
      <c r="G455" s="113"/>
      <c r="H455" s="120"/>
      <c r="I455" s="120"/>
    </row>
    <row r="456" spans="1:9" x14ac:dyDescent="0.25">
      <c r="A456" s="108"/>
      <c r="B456" s="109"/>
      <c r="C456" s="110"/>
      <c r="D456" s="109"/>
      <c r="E456" s="116" t="s">
        <v>489</v>
      </c>
      <c r="F456" s="117"/>
      <c r="G456" s="113">
        <f t="shared" si="13"/>
        <v>0</v>
      </c>
      <c r="H456" s="120"/>
      <c r="I456" s="120"/>
    </row>
    <row r="457" spans="1:9" ht="25.5" x14ac:dyDescent="0.25">
      <c r="A457" s="108">
        <v>2850</v>
      </c>
      <c r="B457" s="109" t="s">
        <v>362</v>
      </c>
      <c r="C457" s="110">
        <v>5</v>
      </c>
      <c r="D457" s="109">
        <v>0</v>
      </c>
      <c r="E457" s="139" t="s">
        <v>391</v>
      </c>
      <c r="F457" s="129" t="s">
        <v>392</v>
      </c>
      <c r="G457" s="113">
        <f t="shared" si="13"/>
        <v>0</v>
      </c>
      <c r="H457" s="120">
        <f>SUM(H458)</f>
        <v>0</v>
      </c>
      <c r="I457" s="120">
        <f>SUM(I458)</f>
        <v>0</v>
      </c>
    </row>
    <row r="458" spans="1:9" ht="25.5" x14ac:dyDescent="0.25">
      <c r="A458" s="108">
        <v>2851</v>
      </c>
      <c r="B458" s="109" t="s">
        <v>362</v>
      </c>
      <c r="C458" s="110">
        <v>5</v>
      </c>
      <c r="D458" s="109">
        <v>1</v>
      </c>
      <c r="E458" s="140" t="s">
        <v>393</v>
      </c>
      <c r="F458" s="121" t="s">
        <v>394</v>
      </c>
      <c r="G458" s="113">
        <f t="shared" si="13"/>
        <v>0</v>
      </c>
      <c r="H458" s="120">
        <f>SUM(H460:H460)</f>
        <v>0</v>
      </c>
      <c r="I458" s="120">
        <f>SUM(I460:I460)</f>
        <v>0</v>
      </c>
    </row>
    <row r="459" spans="1:9" ht="25.5" x14ac:dyDescent="0.25">
      <c r="A459" s="108"/>
      <c r="B459" s="109"/>
      <c r="C459" s="110"/>
      <c r="D459" s="109"/>
      <c r="E459" s="116" t="s">
        <v>487</v>
      </c>
      <c r="F459" s="117"/>
      <c r="G459" s="113"/>
      <c r="H459" s="120"/>
      <c r="I459" s="120"/>
    </row>
    <row r="460" spans="1:9" x14ac:dyDescent="0.25">
      <c r="A460" s="108"/>
      <c r="B460" s="109"/>
      <c r="C460" s="110"/>
      <c r="D460" s="109"/>
      <c r="E460" s="116" t="s">
        <v>489</v>
      </c>
      <c r="F460" s="117"/>
      <c r="G460" s="113">
        <f t="shared" si="13"/>
        <v>0</v>
      </c>
      <c r="H460" s="120">
        <v>0</v>
      </c>
      <c r="I460" s="120">
        <v>0</v>
      </c>
    </row>
    <row r="461" spans="1:9" ht="25.5" x14ac:dyDescent="0.25">
      <c r="A461" s="108">
        <v>2860</v>
      </c>
      <c r="B461" s="109" t="s">
        <v>362</v>
      </c>
      <c r="C461" s="110">
        <v>6</v>
      </c>
      <c r="D461" s="109">
        <v>0</v>
      </c>
      <c r="E461" s="139" t="s">
        <v>395</v>
      </c>
      <c r="F461" s="129" t="s">
        <v>396</v>
      </c>
      <c r="G461" s="113">
        <f t="shared" si="13"/>
        <v>0</v>
      </c>
      <c r="H461" s="120">
        <f>SUM(H462)</f>
        <v>0</v>
      </c>
      <c r="I461" s="120">
        <f>SUM(I462)</f>
        <v>0</v>
      </c>
    </row>
    <row r="462" spans="1:9" x14ac:dyDescent="0.25">
      <c r="A462" s="108">
        <v>2861</v>
      </c>
      <c r="B462" s="109" t="s">
        <v>362</v>
      </c>
      <c r="C462" s="110">
        <v>6</v>
      </c>
      <c r="D462" s="109">
        <v>1</v>
      </c>
      <c r="E462" s="140" t="s">
        <v>397</v>
      </c>
      <c r="F462" s="121" t="s">
        <v>398</v>
      </c>
      <c r="G462" s="113">
        <f t="shared" si="13"/>
        <v>0</v>
      </c>
      <c r="H462" s="120">
        <v>0</v>
      </c>
      <c r="I462" s="120">
        <f>SUM(I464:I464)</f>
        <v>0</v>
      </c>
    </row>
    <row r="463" spans="1:9" ht="25.5" x14ac:dyDescent="0.25">
      <c r="A463" s="108"/>
      <c r="B463" s="109"/>
      <c r="C463" s="110"/>
      <c r="D463" s="109"/>
      <c r="E463" s="116" t="s">
        <v>487</v>
      </c>
      <c r="F463" s="117"/>
      <c r="G463" s="113"/>
      <c r="H463" s="120"/>
      <c r="I463" s="120"/>
    </row>
    <row r="464" spans="1:9" x14ac:dyDescent="0.25">
      <c r="A464" s="108"/>
      <c r="B464" s="109"/>
      <c r="C464" s="110"/>
      <c r="D464" s="109">
        <v>5112</v>
      </c>
      <c r="E464" s="119" t="s">
        <v>504</v>
      </c>
      <c r="F464" s="117"/>
      <c r="G464" s="113">
        <f t="shared" si="13"/>
        <v>0</v>
      </c>
      <c r="H464" s="120"/>
      <c r="I464" s="120">
        <v>0</v>
      </c>
    </row>
    <row r="465" spans="1:9" s="107" customFormat="1" ht="38.25" x14ac:dyDescent="0.25">
      <c r="A465" s="128">
        <v>2900</v>
      </c>
      <c r="B465" s="104" t="s">
        <v>399</v>
      </c>
      <c r="C465" s="105">
        <v>0</v>
      </c>
      <c r="D465" s="104">
        <v>0</v>
      </c>
      <c r="E465" s="98" t="s">
        <v>505</v>
      </c>
      <c r="F465" s="93" t="s">
        <v>401</v>
      </c>
      <c r="G465" s="100">
        <f t="shared" si="13"/>
        <v>245722.9</v>
      </c>
      <c r="H465" s="100">
        <f>SUM(H466,H478,H488,H495,H502,H513,H517,H521)</f>
        <v>228776.4</v>
      </c>
      <c r="I465" s="100">
        <f>SUM(I466,I478,I488,I495,I502,I513,I517,I521)</f>
        <v>16946.5</v>
      </c>
    </row>
    <row r="466" spans="1:9" ht="25.5" x14ac:dyDescent="0.25">
      <c r="A466" s="108">
        <v>2910</v>
      </c>
      <c r="B466" s="109" t="s">
        <v>399</v>
      </c>
      <c r="C466" s="110">
        <v>1</v>
      </c>
      <c r="D466" s="109">
        <v>0</v>
      </c>
      <c r="E466" s="112" t="s">
        <v>402</v>
      </c>
      <c r="F466" s="112" t="s">
        <v>403</v>
      </c>
      <c r="G466" s="113">
        <f t="shared" si="13"/>
        <v>194380.4</v>
      </c>
      <c r="H466" s="120">
        <f>SUM(H467,H475)</f>
        <v>182680.4</v>
      </c>
      <c r="I466" s="120">
        <f>SUM(I467,I475)</f>
        <v>11700</v>
      </c>
    </row>
    <row r="467" spans="1:9" x14ac:dyDescent="0.25">
      <c r="A467" s="108">
        <v>2911</v>
      </c>
      <c r="B467" s="109" t="s">
        <v>399</v>
      </c>
      <c r="C467" s="110">
        <v>1</v>
      </c>
      <c r="D467" s="109">
        <v>1</v>
      </c>
      <c r="E467" s="116" t="s">
        <v>404</v>
      </c>
      <c r="F467" s="121" t="s">
        <v>405</v>
      </c>
      <c r="G467" s="113">
        <f t="shared" si="13"/>
        <v>194380.4</v>
      </c>
      <c r="H467" s="113">
        <f>SUM(H468,H469)</f>
        <v>182680.4</v>
      </c>
      <c r="I467" s="120">
        <f>SUM(I469:I474)</f>
        <v>11700</v>
      </c>
    </row>
    <row r="468" spans="1:9" ht="25.5" x14ac:dyDescent="0.25">
      <c r="A468" s="108"/>
      <c r="B468" s="109"/>
      <c r="C468" s="110"/>
      <c r="D468" s="109"/>
      <c r="E468" s="116" t="s">
        <v>487</v>
      </c>
      <c r="F468" s="117"/>
      <c r="G468" s="113"/>
      <c r="H468" s="120"/>
      <c r="I468" s="120"/>
    </row>
    <row r="469" spans="1:9" ht="25.5" x14ac:dyDescent="0.25">
      <c r="A469" s="108"/>
      <c r="B469" s="109"/>
      <c r="C469" s="110"/>
      <c r="D469" s="109">
        <v>4511</v>
      </c>
      <c r="E469" s="119" t="s">
        <v>39</v>
      </c>
      <c r="F469" s="117"/>
      <c r="G469" s="113">
        <f t="shared" si="13"/>
        <v>182680.4</v>
      </c>
      <c r="H469" s="113">
        <v>182680.4</v>
      </c>
      <c r="I469" s="120"/>
    </row>
    <row r="470" spans="1:9" x14ac:dyDescent="0.25">
      <c r="A470" s="108"/>
      <c r="B470" s="109"/>
      <c r="C470" s="110"/>
      <c r="D470" s="109">
        <v>5113</v>
      </c>
      <c r="E470" s="122" t="s">
        <v>56</v>
      </c>
      <c r="F470" s="141"/>
      <c r="G470" s="113">
        <f t="shared" si="13"/>
        <v>0</v>
      </c>
      <c r="H470" s="113">
        <v>0</v>
      </c>
      <c r="I470" s="113">
        <v>0</v>
      </c>
    </row>
    <row r="471" spans="1:9" x14ac:dyDescent="0.25">
      <c r="A471" s="108"/>
      <c r="B471" s="109"/>
      <c r="C471" s="110"/>
      <c r="D471" s="109">
        <v>5122</v>
      </c>
      <c r="E471" s="119" t="s">
        <v>59</v>
      </c>
      <c r="F471" s="142"/>
      <c r="G471" s="113">
        <f t="shared" si="13"/>
        <v>6700</v>
      </c>
      <c r="H471" s="113">
        <v>0</v>
      </c>
      <c r="I471" s="113">
        <v>6700</v>
      </c>
    </row>
    <row r="472" spans="1:9" x14ac:dyDescent="0.25">
      <c r="A472" s="108"/>
      <c r="B472" s="109"/>
      <c r="C472" s="110"/>
      <c r="D472" s="109">
        <v>5129</v>
      </c>
      <c r="E472" s="119" t="s">
        <v>60</v>
      </c>
      <c r="F472" s="142"/>
      <c r="G472" s="113">
        <f t="shared" si="13"/>
        <v>2000</v>
      </c>
      <c r="H472" s="113"/>
      <c r="I472" s="113">
        <v>2000</v>
      </c>
    </row>
    <row r="473" spans="1:9" x14ac:dyDescent="0.25">
      <c r="A473" s="108"/>
      <c r="B473" s="109"/>
      <c r="C473" s="110"/>
      <c r="D473" s="109">
        <v>5134</v>
      </c>
      <c r="E473" s="119" t="s">
        <v>61</v>
      </c>
      <c r="F473" s="142"/>
      <c r="G473" s="113">
        <f>SUM(H473:I473)</f>
        <v>3000</v>
      </c>
      <c r="H473" s="113"/>
      <c r="I473" s="113">
        <v>3000</v>
      </c>
    </row>
    <row r="474" spans="1:9" ht="25.5" x14ac:dyDescent="0.25">
      <c r="A474" s="108"/>
      <c r="B474" s="109"/>
      <c r="C474" s="110"/>
      <c r="D474" s="109">
        <v>5511</v>
      </c>
      <c r="E474" s="143" t="s">
        <v>506</v>
      </c>
      <c r="F474" s="144"/>
      <c r="G474" s="127">
        <f>SUM(H474:I474)</f>
        <v>0</v>
      </c>
      <c r="H474" s="144"/>
      <c r="I474" s="127">
        <v>0</v>
      </c>
    </row>
    <row r="475" spans="1:9" x14ac:dyDescent="0.25">
      <c r="A475" s="108">
        <v>2912</v>
      </c>
      <c r="B475" s="109" t="s">
        <v>399</v>
      </c>
      <c r="C475" s="110">
        <v>1</v>
      </c>
      <c r="D475" s="109">
        <v>2</v>
      </c>
      <c r="E475" s="116" t="s">
        <v>406</v>
      </c>
      <c r="F475" s="121" t="s">
        <v>407</v>
      </c>
      <c r="G475" s="113">
        <f t="shared" si="13"/>
        <v>0</v>
      </c>
      <c r="H475" s="113">
        <f>SUM(H477:H477)</f>
        <v>0</v>
      </c>
      <c r="I475" s="113" t="s">
        <v>7</v>
      </c>
    </row>
    <row r="476" spans="1:9" ht="25.5" x14ac:dyDescent="0.25">
      <c r="A476" s="108"/>
      <c r="B476" s="109"/>
      <c r="C476" s="110"/>
      <c r="D476" s="109"/>
      <c r="E476" s="116" t="s">
        <v>487</v>
      </c>
      <c r="F476" s="117"/>
      <c r="G476" s="113"/>
      <c r="H476" s="120"/>
      <c r="I476" s="120"/>
    </row>
    <row r="477" spans="1:9" x14ac:dyDescent="0.25">
      <c r="A477" s="108"/>
      <c r="B477" s="109"/>
      <c r="C477" s="110"/>
      <c r="D477" s="109"/>
      <c r="E477" s="116" t="s">
        <v>489</v>
      </c>
      <c r="F477" s="117"/>
      <c r="G477" s="113">
        <f t="shared" si="13"/>
        <v>0</v>
      </c>
      <c r="H477" s="120"/>
      <c r="I477" s="120"/>
    </row>
    <row r="478" spans="1:9" x14ac:dyDescent="0.25">
      <c r="A478" s="108">
        <v>2920</v>
      </c>
      <c r="B478" s="109" t="s">
        <v>399</v>
      </c>
      <c r="C478" s="110">
        <v>2</v>
      </c>
      <c r="D478" s="109">
        <v>0</v>
      </c>
      <c r="E478" s="145" t="s">
        <v>408</v>
      </c>
      <c r="F478" s="112" t="s">
        <v>409</v>
      </c>
      <c r="G478" s="113">
        <f t="shared" si="13"/>
        <v>4507.5</v>
      </c>
      <c r="H478" s="113">
        <f>SUM(H479,H482)</f>
        <v>1761</v>
      </c>
      <c r="I478" s="113">
        <f>SUM(I479,I482)</f>
        <v>2746.5</v>
      </c>
    </row>
    <row r="479" spans="1:9" x14ac:dyDescent="0.25">
      <c r="A479" s="108">
        <v>2921</v>
      </c>
      <c r="B479" s="109" t="s">
        <v>399</v>
      </c>
      <c r="C479" s="110">
        <v>2</v>
      </c>
      <c r="D479" s="109">
        <v>1</v>
      </c>
      <c r="E479" s="146" t="s">
        <v>410</v>
      </c>
      <c r="F479" s="121" t="s">
        <v>411</v>
      </c>
      <c r="G479" s="113">
        <f t="shared" si="13"/>
        <v>0</v>
      </c>
      <c r="H479" s="113">
        <f>SUM(H481:H481)</f>
        <v>0</v>
      </c>
      <c r="I479" s="113">
        <f>SUM(I481:I481)</f>
        <v>0</v>
      </c>
    </row>
    <row r="480" spans="1:9" ht="25.5" x14ac:dyDescent="0.25">
      <c r="A480" s="108"/>
      <c r="B480" s="109"/>
      <c r="C480" s="110"/>
      <c r="D480" s="109"/>
      <c r="E480" s="116" t="s">
        <v>487</v>
      </c>
      <c r="F480" s="117"/>
      <c r="G480" s="113">
        <f t="shared" si="13"/>
        <v>0</v>
      </c>
      <c r="H480" s="120"/>
      <c r="I480" s="120"/>
    </row>
    <row r="481" spans="1:9" x14ac:dyDescent="0.25">
      <c r="A481" s="108"/>
      <c r="B481" s="109"/>
      <c r="C481" s="110"/>
      <c r="D481" s="109"/>
      <c r="E481" s="116" t="s">
        <v>489</v>
      </c>
      <c r="F481" s="117"/>
      <c r="G481" s="113">
        <f t="shared" si="13"/>
        <v>0</v>
      </c>
      <c r="H481" s="120"/>
      <c r="I481" s="120"/>
    </row>
    <row r="482" spans="1:9" x14ac:dyDescent="0.25">
      <c r="A482" s="108">
        <v>2922</v>
      </c>
      <c r="B482" s="109" t="s">
        <v>399</v>
      </c>
      <c r="C482" s="110">
        <v>2</v>
      </c>
      <c r="D482" s="109">
        <v>2</v>
      </c>
      <c r="E482" s="146" t="s">
        <v>412</v>
      </c>
      <c r="F482" s="121" t="s">
        <v>413</v>
      </c>
      <c r="G482" s="113">
        <f t="shared" si="13"/>
        <v>4507.5</v>
      </c>
      <c r="H482" s="113">
        <f>SUM(H484:H487)</f>
        <v>1761</v>
      </c>
      <c r="I482" s="113">
        <f>I486+I487</f>
        <v>2746.5</v>
      </c>
    </row>
    <row r="483" spans="1:9" ht="25.5" x14ac:dyDescent="0.25">
      <c r="A483" s="108"/>
      <c r="B483" s="109"/>
      <c r="C483" s="110"/>
      <c r="D483" s="109"/>
      <c r="E483" s="116" t="s">
        <v>487</v>
      </c>
      <c r="F483" s="117"/>
      <c r="G483" s="113"/>
      <c r="H483" s="120"/>
      <c r="I483" s="120"/>
    </row>
    <row r="484" spans="1:9" ht="25.5" x14ac:dyDescent="0.25">
      <c r="A484" s="108"/>
      <c r="B484" s="109"/>
      <c r="C484" s="110"/>
      <c r="D484" s="109" t="s">
        <v>43</v>
      </c>
      <c r="E484" s="116" t="s">
        <v>507</v>
      </c>
      <c r="F484" s="117"/>
      <c r="G484" s="113">
        <f>SUM(H484:I484)</f>
        <v>1761</v>
      </c>
      <c r="H484" s="120">
        <v>1761</v>
      </c>
      <c r="I484" s="120"/>
    </row>
    <row r="485" spans="1:9" ht="25.5" x14ac:dyDescent="0.25">
      <c r="A485" s="108"/>
      <c r="B485" s="109"/>
      <c r="C485" s="110"/>
      <c r="D485" s="109" t="s">
        <v>44</v>
      </c>
      <c r="E485" s="116" t="s">
        <v>508</v>
      </c>
      <c r="F485" s="117"/>
      <c r="G485" s="113">
        <f>SUM(H485:I485)</f>
        <v>0</v>
      </c>
      <c r="H485" s="120">
        <v>0</v>
      </c>
      <c r="I485" s="120">
        <v>0</v>
      </c>
    </row>
    <row r="486" spans="1:9" x14ac:dyDescent="0.25">
      <c r="A486" s="108"/>
      <c r="B486" s="109"/>
      <c r="C486" s="110"/>
      <c r="D486" s="109" t="s">
        <v>57</v>
      </c>
      <c r="E486" s="119" t="s">
        <v>56</v>
      </c>
      <c r="F486" s="117"/>
      <c r="G486" s="113">
        <f>SUM(H486:I486)</f>
        <v>2246.5</v>
      </c>
      <c r="H486" s="120"/>
      <c r="I486" s="120">
        <v>2246.5</v>
      </c>
    </row>
    <row r="487" spans="1:9" x14ac:dyDescent="0.25">
      <c r="A487" s="108"/>
      <c r="B487" s="109"/>
      <c r="C487" s="110"/>
      <c r="D487" s="109">
        <v>5134</v>
      </c>
      <c r="E487" s="119" t="s">
        <v>61</v>
      </c>
      <c r="F487" s="117"/>
      <c r="G487" s="113">
        <f>SUM(H487:I487)</f>
        <v>500</v>
      </c>
      <c r="H487" s="113">
        <v>0</v>
      </c>
      <c r="I487" s="113">
        <v>500</v>
      </c>
    </row>
    <row r="488" spans="1:9" ht="25.5" x14ac:dyDescent="0.25">
      <c r="A488" s="108">
        <v>2930</v>
      </c>
      <c r="B488" s="109" t="s">
        <v>399</v>
      </c>
      <c r="C488" s="110">
        <v>3</v>
      </c>
      <c r="D488" s="109">
        <v>0</v>
      </c>
      <c r="E488" s="112" t="s">
        <v>414</v>
      </c>
      <c r="F488" s="112" t="s">
        <v>415</v>
      </c>
      <c r="G488" s="113">
        <f t="shared" si="13"/>
        <v>0</v>
      </c>
      <c r="H488" s="113">
        <f>SUM(H489,H492)</f>
        <v>0</v>
      </c>
      <c r="I488" s="113">
        <f>SUM(I489,I492)</f>
        <v>0</v>
      </c>
    </row>
    <row r="489" spans="1:9" ht="25.5" x14ac:dyDescent="0.25">
      <c r="A489" s="108">
        <v>2931</v>
      </c>
      <c r="B489" s="109" t="s">
        <v>399</v>
      </c>
      <c r="C489" s="110">
        <v>3</v>
      </c>
      <c r="D489" s="109">
        <v>1</v>
      </c>
      <c r="E489" s="116" t="s">
        <v>416</v>
      </c>
      <c r="F489" s="121" t="s">
        <v>417</v>
      </c>
      <c r="G489" s="113">
        <f t="shared" si="13"/>
        <v>0</v>
      </c>
      <c r="H489" s="113">
        <f>SUM(H491:H491)</f>
        <v>0</v>
      </c>
      <c r="I489" s="113">
        <f>SUM(I491:I491)</f>
        <v>0</v>
      </c>
    </row>
    <row r="490" spans="1:9" ht="25.5" x14ac:dyDescent="0.25">
      <c r="A490" s="108"/>
      <c r="B490" s="109"/>
      <c r="C490" s="110"/>
      <c r="D490" s="109"/>
      <c r="E490" s="116" t="s">
        <v>487</v>
      </c>
      <c r="F490" s="117"/>
      <c r="G490" s="113"/>
      <c r="H490" s="120"/>
      <c r="I490" s="120"/>
    </row>
    <row r="491" spans="1:9" x14ac:dyDescent="0.25">
      <c r="A491" s="108"/>
      <c r="B491" s="109"/>
      <c r="C491" s="110"/>
      <c r="D491" s="109"/>
      <c r="E491" s="116" t="s">
        <v>489</v>
      </c>
      <c r="F491" s="117"/>
      <c r="G491" s="113">
        <f t="shared" si="13"/>
        <v>0</v>
      </c>
      <c r="H491" s="120"/>
      <c r="I491" s="120"/>
    </row>
    <row r="492" spans="1:9" x14ac:dyDescent="0.25">
      <c r="A492" s="108">
        <v>2932</v>
      </c>
      <c r="B492" s="109" t="s">
        <v>399</v>
      </c>
      <c r="C492" s="110">
        <v>3</v>
      </c>
      <c r="D492" s="109">
        <v>2</v>
      </c>
      <c r="E492" s="116" t="s">
        <v>418</v>
      </c>
      <c r="F492" s="121"/>
      <c r="G492" s="113">
        <f t="shared" si="13"/>
        <v>0</v>
      </c>
      <c r="H492" s="120">
        <f>SUM(H494:H494)</f>
        <v>0</v>
      </c>
      <c r="I492" s="120">
        <f>SUM(I494:I494)</f>
        <v>0</v>
      </c>
    </row>
    <row r="493" spans="1:9" ht="25.5" x14ac:dyDescent="0.25">
      <c r="A493" s="108"/>
      <c r="B493" s="109"/>
      <c r="C493" s="110"/>
      <c r="D493" s="109"/>
      <c r="E493" s="116" t="s">
        <v>487</v>
      </c>
      <c r="F493" s="117"/>
      <c r="G493" s="113"/>
      <c r="H493" s="120"/>
      <c r="I493" s="120"/>
    </row>
    <row r="494" spans="1:9" x14ac:dyDescent="0.25">
      <c r="A494" s="108"/>
      <c r="B494" s="109"/>
      <c r="C494" s="110"/>
      <c r="D494" s="109"/>
      <c r="E494" s="116" t="s">
        <v>489</v>
      </c>
      <c r="F494" s="117"/>
      <c r="G494" s="113">
        <f t="shared" si="13"/>
        <v>0</v>
      </c>
      <c r="H494" s="120"/>
      <c r="I494" s="120"/>
    </row>
    <row r="495" spans="1:9" x14ac:dyDescent="0.25">
      <c r="A495" s="108">
        <v>2940</v>
      </c>
      <c r="B495" s="109" t="s">
        <v>399</v>
      </c>
      <c r="C495" s="110">
        <v>4</v>
      </c>
      <c r="D495" s="109">
        <v>0</v>
      </c>
      <c r="E495" s="145" t="s">
        <v>419</v>
      </c>
      <c r="F495" s="112" t="s">
        <v>420</v>
      </c>
      <c r="G495" s="113">
        <f t="shared" si="13"/>
        <v>0</v>
      </c>
      <c r="H495" s="113">
        <f>SUM(H496,H499)</f>
        <v>0</v>
      </c>
      <c r="I495" s="113">
        <f>SUM(I496,I499)</f>
        <v>0</v>
      </c>
    </row>
    <row r="496" spans="1:9" x14ac:dyDescent="0.25">
      <c r="A496" s="108">
        <v>2941</v>
      </c>
      <c r="B496" s="109" t="s">
        <v>399</v>
      </c>
      <c r="C496" s="110">
        <v>4</v>
      </c>
      <c r="D496" s="109">
        <v>1</v>
      </c>
      <c r="E496" s="146" t="s">
        <v>421</v>
      </c>
      <c r="F496" s="121" t="s">
        <v>422</v>
      </c>
      <c r="G496" s="113">
        <f t="shared" si="13"/>
        <v>0</v>
      </c>
      <c r="H496" s="113">
        <f>SUM(H498:H498)</f>
        <v>0</v>
      </c>
      <c r="I496" s="113">
        <f>SUM(I498:I498)</f>
        <v>0</v>
      </c>
    </row>
    <row r="497" spans="1:9" ht="25.5" x14ac:dyDescent="0.25">
      <c r="A497" s="108"/>
      <c r="B497" s="109"/>
      <c r="C497" s="110"/>
      <c r="D497" s="109"/>
      <c r="E497" s="116" t="s">
        <v>487</v>
      </c>
      <c r="F497" s="117"/>
      <c r="G497" s="113"/>
      <c r="H497" s="120"/>
      <c r="I497" s="120"/>
    </row>
    <row r="498" spans="1:9" x14ac:dyDescent="0.25">
      <c r="A498" s="108"/>
      <c r="B498" s="109"/>
      <c r="C498" s="110"/>
      <c r="E498" s="140"/>
      <c r="F498" s="117"/>
      <c r="G498" s="113">
        <f t="shared" si="13"/>
        <v>0</v>
      </c>
      <c r="H498" s="113">
        <v>0</v>
      </c>
      <c r="I498" s="120"/>
    </row>
    <row r="499" spans="1:9" x14ac:dyDescent="0.25">
      <c r="A499" s="108">
        <v>2942</v>
      </c>
      <c r="B499" s="109" t="s">
        <v>399</v>
      </c>
      <c r="C499" s="110">
        <v>4</v>
      </c>
      <c r="D499" s="109">
        <v>2</v>
      </c>
      <c r="E499" s="116" t="s">
        <v>423</v>
      </c>
      <c r="F499" s="121" t="s">
        <v>424</v>
      </c>
      <c r="G499" s="113">
        <f t="shared" si="13"/>
        <v>0</v>
      </c>
      <c r="H499" s="120">
        <f>SUM(H501:H501)</f>
        <v>0</v>
      </c>
      <c r="I499" s="120">
        <f>SUM(I501:I501)</f>
        <v>0</v>
      </c>
    </row>
    <row r="500" spans="1:9" ht="25.5" x14ac:dyDescent="0.25">
      <c r="A500" s="108"/>
      <c r="B500" s="109"/>
      <c r="C500" s="110"/>
      <c r="D500" s="109"/>
      <c r="E500" s="116" t="s">
        <v>487</v>
      </c>
      <c r="F500" s="117"/>
      <c r="G500" s="113"/>
      <c r="H500" s="120"/>
      <c r="I500" s="120"/>
    </row>
    <row r="501" spans="1:9" x14ac:dyDescent="0.25">
      <c r="A501" s="108"/>
      <c r="B501" s="109"/>
      <c r="C501" s="110"/>
      <c r="D501" s="109"/>
      <c r="E501" s="116" t="s">
        <v>489</v>
      </c>
      <c r="F501" s="117"/>
      <c r="G501" s="113">
        <f t="shared" si="13"/>
        <v>0</v>
      </c>
      <c r="H501" s="120">
        <v>0</v>
      </c>
      <c r="I501" s="120">
        <v>0</v>
      </c>
    </row>
    <row r="502" spans="1:9" x14ac:dyDescent="0.25">
      <c r="A502" s="108">
        <v>2950</v>
      </c>
      <c r="B502" s="109" t="s">
        <v>399</v>
      </c>
      <c r="C502" s="110">
        <v>5</v>
      </c>
      <c r="D502" s="109">
        <v>0</v>
      </c>
      <c r="E502" s="112" t="s">
        <v>509</v>
      </c>
      <c r="F502" s="112" t="s">
        <v>426</v>
      </c>
      <c r="G502" s="113">
        <f t="shared" si="13"/>
        <v>46835</v>
      </c>
      <c r="H502" s="113">
        <f>SUM(H503,H510)</f>
        <v>44335</v>
      </c>
      <c r="I502" s="113">
        <f>SUM(I503,I510)</f>
        <v>2500</v>
      </c>
    </row>
    <row r="503" spans="1:9" x14ac:dyDescent="0.25">
      <c r="A503" s="108">
        <v>2951</v>
      </c>
      <c r="B503" s="109" t="s">
        <v>399</v>
      </c>
      <c r="C503" s="110">
        <v>5</v>
      </c>
      <c r="D503" s="109">
        <v>1</v>
      </c>
      <c r="E503" s="116" t="s">
        <v>427</v>
      </c>
      <c r="F503" s="112"/>
      <c r="G503" s="113">
        <f t="shared" si="13"/>
        <v>46835</v>
      </c>
      <c r="H503" s="113">
        <f>SUM(H504,H505)</f>
        <v>44335</v>
      </c>
      <c r="I503" s="113">
        <f>SUM(I505:I509,I504)</f>
        <v>2500</v>
      </c>
    </row>
    <row r="504" spans="1:9" ht="19.5" x14ac:dyDescent="0.25">
      <c r="A504" s="108"/>
      <c r="B504" s="109"/>
      <c r="C504" s="110"/>
      <c r="D504" s="109"/>
      <c r="E504" s="118" t="s">
        <v>487</v>
      </c>
      <c r="F504" s="117"/>
      <c r="G504" s="113">
        <f t="shared" si="13"/>
        <v>0</v>
      </c>
      <c r="H504" s="120"/>
      <c r="I504" s="120"/>
    </row>
    <row r="505" spans="1:9" ht="25.5" x14ac:dyDescent="0.25">
      <c r="A505" s="108"/>
      <c r="B505" s="109"/>
      <c r="C505" s="110"/>
      <c r="D505" s="109">
        <v>4511</v>
      </c>
      <c r="E505" s="119" t="s">
        <v>39</v>
      </c>
      <c r="F505" s="117"/>
      <c r="G505" s="113">
        <f t="shared" si="13"/>
        <v>44335</v>
      </c>
      <c r="H505" s="113">
        <v>44335</v>
      </c>
      <c r="I505" s="113"/>
    </row>
    <row r="506" spans="1:9" x14ac:dyDescent="0.25">
      <c r="A506" s="108"/>
      <c r="B506" s="109"/>
      <c r="C506" s="110"/>
      <c r="D506" s="109">
        <v>5112</v>
      </c>
      <c r="E506" s="119" t="s">
        <v>504</v>
      </c>
      <c r="F506" s="117"/>
      <c r="G506" s="113">
        <f t="shared" si="13"/>
        <v>0</v>
      </c>
      <c r="H506" s="113"/>
      <c r="I506" s="113">
        <v>0</v>
      </c>
    </row>
    <row r="507" spans="1:9" x14ac:dyDescent="0.25">
      <c r="A507" s="108"/>
      <c r="B507" s="109"/>
      <c r="C507" s="110"/>
      <c r="D507" s="109">
        <v>5113</v>
      </c>
      <c r="E507" s="119" t="s">
        <v>56</v>
      </c>
      <c r="F507" s="117"/>
      <c r="G507" s="113"/>
      <c r="H507" s="113"/>
      <c r="I507" s="113"/>
    </row>
    <row r="508" spans="1:9" x14ac:dyDescent="0.25">
      <c r="A508" s="108"/>
      <c r="B508" s="109"/>
      <c r="C508" s="110"/>
      <c r="D508" s="109">
        <v>5122</v>
      </c>
      <c r="E508" s="122" t="s">
        <v>59</v>
      </c>
      <c r="F508" s="117"/>
      <c r="G508" s="113">
        <f>SUM(H508:I508)</f>
        <v>1500</v>
      </c>
      <c r="H508" s="113">
        <v>0</v>
      </c>
      <c r="I508" s="113">
        <v>1500</v>
      </c>
    </row>
    <row r="509" spans="1:9" x14ac:dyDescent="0.25">
      <c r="A509" s="108"/>
      <c r="B509" s="109"/>
      <c r="C509" s="110"/>
      <c r="D509" s="109">
        <v>5129</v>
      </c>
      <c r="E509" s="119" t="s">
        <v>60</v>
      </c>
      <c r="F509" s="117"/>
      <c r="G509" s="113">
        <f t="shared" si="13"/>
        <v>1000</v>
      </c>
      <c r="H509" s="113">
        <v>0</v>
      </c>
      <c r="I509" s="113">
        <v>1000</v>
      </c>
    </row>
    <row r="510" spans="1:9" x14ac:dyDescent="0.25">
      <c r="A510" s="108">
        <v>2952</v>
      </c>
      <c r="B510" s="109" t="s">
        <v>399</v>
      </c>
      <c r="C510" s="110">
        <v>5</v>
      </c>
      <c r="D510" s="109">
        <v>2</v>
      </c>
      <c r="E510" s="116" t="s">
        <v>428</v>
      </c>
      <c r="F510" s="121" t="s">
        <v>429</v>
      </c>
      <c r="G510" s="113">
        <f t="shared" si="13"/>
        <v>0</v>
      </c>
      <c r="H510" s="113">
        <f>SUM(H512:H512)</f>
        <v>0</v>
      </c>
      <c r="I510" s="113">
        <f>SUM(I512:I512)</f>
        <v>0</v>
      </c>
    </row>
    <row r="511" spans="1:9" ht="25.5" x14ac:dyDescent="0.25">
      <c r="A511" s="108"/>
      <c r="B511" s="109"/>
      <c r="C511" s="110"/>
      <c r="D511" s="109"/>
      <c r="E511" s="116" t="s">
        <v>487</v>
      </c>
      <c r="F511" s="117"/>
      <c r="G511" s="113"/>
      <c r="H511" s="120"/>
      <c r="I511" s="120"/>
    </row>
    <row r="512" spans="1:9" x14ac:dyDescent="0.25">
      <c r="A512" s="108"/>
      <c r="B512" s="109"/>
      <c r="C512" s="110"/>
      <c r="D512" s="109"/>
      <c r="E512" s="116" t="s">
        <v>489</v>
      </c>
      <c r="F512" s="117"/>
      <c r="G512" s="113">
        <f t="shared" si="13"/>
        <v>0</v>
      </c>
      <c r="H512" s="120"/>
      <c r="I512" s="120"/>
    </row>
    <row r="513" spans="1:9" x14ac:dyDescent="0.25">
      <c r="A513" s="108">
        <v>2960</v>
      </c>
      <c r="B513" s="109" t="s">
        <v>399</v>
      </c>
      <c r="C513" s="110">
        <v>6</v>
      </c>
      <c r="D513" s="109">
        <v>0</v>
      </c>
      <c r="E513" s="112" t="s">
        <v>430</v>
      </c>
      <c r="F513" s="112" t="s">
        <v>431</v>
      </c>
      <c r="G513" s="113">
        <f t="shared" si="13"/>
        <v>0</v>
      </c>
      <c r="H513" s="113">
        <f>SUM(H514)</f>
        <v>0</v>
      </c>
      <c r="I513" s="113">
        <f>SUM(I514)</f>
        <v>0</v>
      </c>
    </row>
    <row r="514" spans="1:9" x14ac:dyDescent="0.25">
      <c r="A514" s="108">
        <v>2961</v>
      </c>
      <c r="B514" s="109" t="s">
        <v>399</v>
      </c>
      <c r="C514" s="110">
        <v>6</v>
      </c>
      <c r="D514" s="109">
        <v>1</v>
      </c>
      <c r="E514" s="116" t="s">
        <v>432</v>
      </c>
      <c r="F514" s="121" t="s">
        <v>433</v>
      </c>
      <c r="G514" s="113">
        <f t="shared" si="13"/>
        <v>0</v>
      </c>
      <c r="H514" s="113">
        <f>SUM(H516:H516)</f>
        <v>0</v>
      </c>
      <c r="I514" s="113">
        <f>SUM(I516:I516)</f>
        <v>0</v>
      </c>
    </row>
    <row r="515" spans="1:9" ht="25.5" x14ac:dyDescent="0.25">
      <c r="A515" s="108"/>
      <c r="B515" s="109"/>
      <c r="C515" s="110"/>
      <c r="D515" s="109"/>
      <c r="E515" s="116" t="s">
        <v>487</v>
      </c>
      <c r="F515" s="117"/>
      <c r="G515" s="113"/>
      <c r="H515" s="120"/>
      <c r="I515" s="120"/>
    </row>
    <row r="516" spans="1:9" x14ac:dyDescent="0.25">
      <c r="A516" s="108"/>
      <c r="B516" s="109"/>
      <c r="C516" s="110"/>
      <c r="D516" s="109"/>
      <c r="E516" s="116" t="s">
        <v>489</v>
      </c>
      <c r="F516" s="117"/>
      <c r="G516" s="113">
        <f t="shared" si="13"/>
        <v>0</v>
      </c>
      <c r="H516" s="120">
        <v>0</v>
      </c>
      <c r="I516" s="120">
        <v>0</v>
      </c>
    </row>
    <row r="517" spans="1:9" ht="25.5" x14ac:dyDescent="0.25">
      <c r="A517" s="108">
        <v>2970</v>
      </c>
      <c r="B517" s="109" t="s">
        <v>399</v>
      </c>
      <c r="C517" s="110">
        <v>7</v>
      </c>
      <c r="D517" s="109">
        <v>0</v>
      </c>
      <c r="E517" s="112" t="s">
        <v>434</v>
      </c>
      <c r="F517" s="112" t="s">
        <v>435</v>
      </c>
      <c r="G517" s="113">
        <f t="shared" si="13"/>
        <v>0</v>
      </c>
      <c r="H517" s="113">
        <f>SUM(H518)</f>
        <v>0</v>
      </c>
      <c r="I517" s="113">
        <f>SUM(I518)</f>
        <v>0</v>
      </c>
    </row>
    <row r="518" spans="1:9" ht="25.5" x14ac:dyDescent="0.25">
      <c r="A518" s="108">
        <v>2971</v>
      </c>
      <c r="B518" s="109" t="s">
        <v>399</v>
      </c>
      <c r="C518" s="110">
        <v>7</v>
      </c>
      <c r="D518" s="109">
        <v>1</v>
      </c>
      <c r="E518" s="116" t="s">
        <v>436</v>
      </c>
      <c r="F518" s="121" t="s">
        <v>435</v>
      </c>
      <c r="G518" s="113">
        <f t="shared" ref="G518:G570" si="14">SUM(H518:I518)</f>
        <v>0</v>
      </c>
      <c r="H518" s="113">
        <f>SUM(H520:H520)</f>
        <v>0</v>
      </c>
      <c r="I518" s="113">
        <f>SUM(I520:I520)</f>
        <v>0</v>
      </c>
    </row>
    <row r="519" spans="1:9" ht="25.5" x14ac:dyDescent="0.25">
      <c r="A519" s="108"/>
      <c r="B519" s="109"/>
      <c r="C519" s="110"/>
      <c r="D519" s="109"/>
      <c r="E519" s="116" t="s">
        <v>487</v>
      </c>
      <c r="F519" s="117"/>
      <c r="G519" s="113"/>
      <c r="H519" s="120"/>
      <c r="I519" s="120"/>
    </row>
    <row r="520" spans="1:9" x14ac:dyDescent="0.25">
      <c r="A520" s="108"/>
      <c r="B520" s="109"/>
      <c r="C520" s="110"/>
      <c r="D520" s="109"/>
      <c r="E520" s="116" t="s">
        <v>489</v>
      </c>
      <c r="F520" s="117"/>
      <c r="G520" s="113">
        <f t="shared" si="14"/>
        <v>0</v>
      </c>
      <c r="H520" s="120"/>
      <c r="I520" s="120"/>
    </row>
    <row r="521" spans="1:9" x14ac:dyDescent="0.25">
      <c r="A521" s="108">
        <v>2980</v>
      </c>
      <c r="B521" s="109" t="s">
        <v>399</v>
      </c>
      <c r="C521" s="110">
        <v>8</v>
      </c>
      <c r="D521" s="109">
        <v>0</v>
      </c>
      <c r="E521" s="112" t="s">
        <v>437</v>
      </c>
      <c r="F521" s="112" t="s">
        <v>438</v>
      </c>
      <c r="G521" s="113">
        <f t="shared" si="14"/>
        <v>0</v>
      </c>
      <c r="H521" s="120">
        <f>SUM(H522)</f>
        <v>0</v>
      </c>
      <c r="I521" s="120">
        <f>SUM(I522)</f>
        <v>0</v>
      </c>
    </row>
    <row r="522" spans="1:9" x14ac:dyDescent="0.25">
      <c r="A522" s="108">
        <v>2981</v>
      </c>
      <c r="B522" s="109" t="s">
        <v>399</v>
      </c>
      <c r="C522" s="110">
        <v>8</v>
      </c>
      <c r="D522" s="109">
        <v>1</v>
      </c>
      <c r="E522" s="116" t="s">
        <v>439</v>
      </c>
      <c r="F522" s="121" t="s">
        <v>440</v>
      </c>
      <c r="G522" s="113">
        <f t="shared" si="14"/>
        <v>0</v>
      </c>
      <c r="H522" s="120">
        <f>SUM(H524:H524)</f>
        <v>0</v>
      </c>
      <c r="I522" s="120">
        <f>SUM(I524:I524)</f>
        <v>0</v>
      </c>
    </row>
    <row r="523" spans="1:9" ht="25.5" x14ac:dyDescent="0.25">
      <c r="A523" s="108"/>
      <c r="B523" s="109"/>
      <c r="C523" s="110"/>
      <c r="D523" s="109"/>
      <c r="E523" s="116" t="s">
        <v>487</v>
      </c>
      <c r="F523" s="117"/>
      <c r="G523" s="113"/>
      <c r="H523" s="120"/>
      <c r="I523" s="120"/>
    </row>
    <row r="524" spans="1:9" x14ac:dyDescent="0.25">
      <c r="A524" s="108"/>
      <c r="B524" s="109"/>
      <c r="C524" s="110"/>
      <c r="D524" s="109"/>
      <c r="E524" s="116" t="s">
        <v>489</v>
      </c>
      <c r="F524" s="117"/>
      <c r="G524" s="113">
        <f t="shared" si="14"/>
        <v>0</v>
      </c>
      <c r="H524" s="120">
        <v>0</v>
      </c>
      <c r="I524" s="120">
        <v>0</v>
      </c>
    </row>
    <row r="525" spans="1:9" s="107" customFormat="1" ht="38.25" x14ac:dyDescent="0.25">
      <c r="A525" s="103">
        <v>3000</v>
      </c>
      <c r="B525" s="104" t="s">
        <v>441</v>
      </c>
      <c r="C525" s="105">
        <v>0</v>
      </c>
      <c r="D525" s="104">
        <v>0</v>
      </c>
      <c r="E525" s="98" t="s">
        <v>442</v>
      </c>
      <c r="F525" s="93" t="s">
        <v>443</v>
      </c>
      <c r="G525" s="100">
        <f t="shared" si="14"/>
        <v>11700</v>
      </c>
      <c r="H525" s="100">
        <f>SUM(H526,H533,H537,H539,H543,H547,H551,H556,H558)</f>
        <v>11700</v>
      </c>
      <c r="I525" s="113"/>
    </row>
    <row r="526" spans="1:9" x14ac:dyDescent="0.25">
      <c r="A526" s="108">
        <v>3010</v>
      </c>
      <c r="B526" s="109" t="s">
        <v>441</v>
      </c>
      <c r="C526" s="110">
        <v>1</v>
      </c>
      <c r="D526" s="109">
        <v>0</v>
      </c>
      <c r="E526" s="112" t="s">
        <v>444</v>
      </c>
      <c r="F526" s="112" t="s">
        <v>445</v>
      </c>
      <c r="G526" s="113">
        <f t="shared" si="14"/>
        <v>0</v>
      </c>
      <c r="H526" s="120">
        <f>SUM(H527,H530)</f>
        <v>0</v>
      </c>
      <c r="I526" s="120">
        <f>SUM(I527,I530)</f>
        <v>0</v>
      </c>
    </row>
    <row r="527" spans="1:9" x14ac:dyDescent="0.25">
      <c r="A527" s="108">
        <v>3011</v>
      </c>
      <c r="B527" s="109" t="s">
        <v>441</v>
      </c>
      <c r="C527" s="110">
        <v>1</v>
      </c>
      <c r="D527" s="109">
        <v>1</v>
      </c>
      <c r="E527" s="116" t="s">
        <v>446</v>
      </c>
      <c r="F527" s="121" t="s">
        <v>447</v>
      </c>
      <c r="G527" s="113">
        <f t="shared" si="14"/>
        <v>0</v>
      </c>
      <c r="H527" s="120">
        <f>SUM(H529:H529)</f>
        <v>0</v>
      </c>
      <c r="I527" s="120">
        <f>SUM(I529:I529)</f>
        <v>0</v>
      </c>
    </row>
    <row r="528" spans="1:9" ht="25.5" x14ac:dyDescent="0.25">
      <c r="A528" s="108"/>
      <c r="B528" s="109"/>
      <c r="C528" s="110"/>
      <c r="D528" s="109"/>
      <c r="E528" s="116" t="s">
        <v>487</v>
      </c>
      <c r="F528" s="117"/>
      <c r="G528" s="113"/>
      <c r="H528" s="120"/>
      <c r="I528" s="120"/>
    </row>
    <row r="529" spans="1:9" x14ac:dyDescent="0.25">
      <c r="A529" s="108"/>
      <c r="B529" s="109"/>
      <c r="C529" s="110"/>
      <c r="D529" s="109"/>
      <c r="E529" s="116" t="s">
        <v>489</v>
      </c>
      <c r="F529" s="117"/>
      <c r="G529" s="113">
        <f t="shared" si="14"/>
        <v>0</v>
      </c>
      <c r="H529" s="120"/>
      <c r="I529" s="120"/>
    </row>
    <row r="530" spans="1:9" x14ac:dyDescent="0.25">
      <c r="A530" s="108">
        <v>3012</v>
      </c>
      <c r="B530" s="109" t="s">
        <v>441</v>
      </c>
      <c r="C530" s="110">
        <v>1</v>
      </c>
      <c r="D530" s="109">
        <v>2</v>
      </c>
      <c r="E530" s="116" t="s">
        <v>448</v>
      </c>
      <c r="F530" s="121" t="s">
        <v>449</v>
      </c>
      <c r="G530" s="113">
        <f t="shared" si="14"/>
        <v>0</v>
      </c>
      <c r="H530" s="120">
        <f>SUM(H532:H532)</f>
        <v>0</v>
      </c>
      <c r="I530" s="120">
        <f>SUM(I532:I532)</f>
        <v>0</v>
      </c>
    </row>
    <row r="531" spans="1:9" ht="25.5" x14ac:dyDescent="0.25">
      <c r="A531" s="108"/>
      <c r="B531" s="109"/>
      <c r="C531" s="110"/>
      <c r="D531" s="109"/>
      <c r="E531" s="116" t="s">
        <v>487</v>
      </c>
      <c r="F531" s="117"/>
      <c r="G531" s="113"/>
      <c r="H531" s="120"/>
      <c r="I531" s="120"/>
    </row>
    <row r="532" spans="1:9" x14ac:dyDescent="0.25">
      <c r="A532" s="108"/>
      <c r="B532" s="109"/>
      <c r="C532" s="110"/>
      <c r="D532" s="109"/>
      <c r="E532" s="116" t="s">
        <v>489</v>
      </c>
      <c r="F532" s="117"/>
      <c r="G532" s="113">
        <f t="shared" si="14"/>
        <v>0</v>
      </c>
      <c r="H532" s="120"/>
      <c r="I532" s="120"/>
    </row>
    <row r="533" spans="1:9" x14ac:dyDescent="0.25">
      <c r="A533" s="108">
        <v>3020</v>
      </c>
      <c r="B533" s="109" t="s">
        <v>441</v>
      </c>
      <c r="C533" s="110">
        <v>2</v>
      </c>
      <c r="D533" s="109">
        <v>0</v>
      </c>
      <c r="E533" s="112" t="s">
        <v>450</v>
      </c>
      <c r="F533" s="112" t="s">
        <v>451</v>
      </c>
      <c r="G533" s="113">
        <f t="shared" si="14"/>
        <v>0</v>
      </c>
      <c r="H533" s="120">
        <f>SUM(H534)</f>
        <v>0</v>
      </c>
      <c r="I533" s="120">
        <f>SUM(I534)</f>
        <v>0</v>
      </c>
    </row>
    <row r="534" spans="1:9" x14ac:dyDescent="0.25">
      <c r="A534" s="108">
        <v>3021</v>
      </c>
      <c r="B534" s="109" t="s">
        <v>441</v>
      </c>
      <c r="C534" s="110">
        <v>2</v>
      </c>
      <c r="D534" s="109">
        <v>1</v>
      </c>
      <c r="E534" s="116" t="s">
        <v>452</v>
      </c>
      <c r="F534" s="121" t="s">
        <v>453</v>
      </c>
      <c r="G534" s="113">
        <f t="shared" si="14"/>
        <v>0</v>
      </c>
      <c r="H534" s="120">
        <f>SUM(H536:H536)</f>
        <v>0</v>
      </c>
      <c r="I534" s="120">
        <f>SUM(I536:I536)</f>
        <v>0</v>
      </c>
    </row>
    <row r="535" spans="1:9" ht="25.5" x14ac:dyDescent="0.25">
      <c r="A535" s="108"/>
      <c r="B535" s="109"/>
      <c r="C535" s="110"/>
      <c r="D535" s="109"/>
      <c r="E535" s="116" t="s">
        <v>487</v>
      </c>
      <c r="F535" s="117"/>
      <c r="G535" s="113"/>
      <c r="H535" s="120"/>
      <c r="I535" s="120"/>
    </row>
    <row r="536" spans="1:9" x14ac:dyDescent="0.25">
      <c r="A536" s="108"/>
      <c r="B536" s="109"/>
      <c r="C536" s="110"/>
      <c r="D536" s="109"/>
      <c r="E536" s="116" t="s">
        <v>489</v>
      </c>
      <c r="F536" s="117"/>
      <c r="G536" s="113">
        <f t="shared" si="14"/>
        <v>0</v>
      </c>
      <c r="H536" s="120"/>
      <c r="I536" s="120"/>
    </row>
    <row r="537" spans="1:9" x14ac:dyDescent="0.25">
      <c r="A537" s="108">
        <v>3030</v>
      </c>
      <c r="B537" s="109" t="s">
        <v>441</v>
      </c>
      <c r="C537" s="110">
        <v>3</v>
      </c>
      <c r="D537" s="109">
        <v>0</v>
      </c>
      <c r="E537" s="112" t="s">
        <v>454</v>
      </c>
      <c r="F537" s="112" t="s">
        <v>455</v>
      </c>
      <c r="G537" s="113">
        <f t="shared" si="14"/>
        <v>0</v>
      </c>
      <c r="H537" s="120">
        <f>SUM(H538)</f>
        <v>0</v>
      </c>
      <c r="I537" s="120">
        <f>SUM(I538)</f>
        <v>0</v>
      </c>
    </row>
    <row r="538" spans="1:9" s="115" customFormat="1" x14ac:dyDescent="0.25">
      <c r="A538" s="108">
        <v>3031</v>
      </c>
      <c r="B538" s="109" t="s">
        <v>441</v>
      </c>
      <c r="C538" s="110">
        <v>3</v>
      </c>
      <c r="D538" s="109">
        <v>1</v>
      </c>
      <c r="E538" s="116" t="s">
        <v>456</v>
      </c>
      <c r="F538" s="112"/>
      <c r="G538" s="113">
        <f t="shared" si="14"/>
        <v>0</v>
      </c>
      <c r="H538" s="147"/>
      <c r="I538" s="147"/>
    </row>
    <row r="539" spans="1:9" x14ac:dyDescent="0.25">
      <c r="A539" s="108">
        <v>3040</v>
      </c>
      <c r="B539" s="109" t="s">
        <v>441</v>
      </c>
      <c r="C539" s="110">
        <v>4</v>
      </c>
      <c r="D539" s="109">
        <v>0</v>
      </c>
      <c r="E539" s="145" t="s">
        <v>457</v>
      </c>
      <c r="F539" s="112" t="s">
        <v>458</v>
      </c>
      <c r="G539" s="113">
        <f t="shared" si="14"/>
        <v>0</v>
      </c>
      <c r="H539" s="120">
        <f>SUM(H540)</f>
        <v>0</v>
      </c>
      <c r="I539" s="120">
        <f>SUM(I540)</f>
        <v>0</v>
      </c>
    </row>
    <row r="540" spans="1:9" x14ac:dyDescent="0.25">
      <c r="A540" s="108">
        <v>3041</v>
      </c>
      <c r="B540" s="109" t="s">
        <v>441</v>
      </c>
      <c r="C540" s="110">
        <v>4</v>
      </c>
      <c r="D540" s="109">
        <v>1</v>
      </c>
      <c r="E540" s="116" t="s">
        <v>459</v>
      </c>
      <c r="F540" s="121" t="s">
        <v>460</v>
      </c>
      <c r="G540" s="113">
        <f t="shared" si="14"/>
        <v>0</v>
      </c>
      <c r="H540" s="120">
        <f>SUM(H542:H542)</f>
        <v>0</v>
      </c>
      <c r="I540" s="120">
        <f>SUM(I542:I542)</f>
        <v>0</v>
      </c>
    </row>
    <row r="541" spans="1:9" ht="25.5" x14ac:dyDescent="0.25">
      <c r="A541" s="108"/>
      <c r="B541" s="109"/>
      <c r="C541" s="110"/>
      <c r="D541" s="109"/>
      <c r="E541" s="116" t="s">
        <v>487</v>
      </c>
      <c r="F541" s="117"/>
      <c r="G541" s="113"/>
      <c r="H541" s="120"/>
      <c r="I541" s="120"/>
    </row>
    <row r="542" spans="1:9" x14ac:dyDescent="0.25">
      <c r="A542" s="108"/>
      <c r="B542" s="109"/>
      <c r="C542" s="110"/>
      <c r="D542" s="109"/>
      <c r="E542" s="116" t="s">
        <v>489</v>
      </c>
      <c r="F542" s="117"/>
      <c r="G542" s="113">
        <f t="shared" si="14"/>
        <v>0</v>
      </c>
      <c r="H542" s="120"/>
      <c r="I542" s="120"/>
    </row>
    <row r="543" spans="1:9" x14ac:dyDescent="0.25">
      <c r="A543" s="108">
        <v>3050</v>
      </c>
      <c r="B543" s="109" t="s">
        <v>441</v>
      </c>
      <c r="C543" s="110">
        <v>5</v>
      </c>
      <c r="D543" s="109">
        <v>0</v>
      </c>
      <c r="E543" s="112" t="s">
        <v>461</v>
      </c>
      <c r="F543" s="112" t="s">
        <v>462</v>
      </c>
      <c r="G543" s="113">
        <f t="shared" si="14"/>
        <v>0</v>
      </c>
      <c r="H543" s="120">
        <f>SUM(H544)</f>
        <v>0</v>
      </c>
      <c r="I543" s="120">
        <f>SUM(I544)</f>
        <v>0</v>
      </c>
    </row>
    <row r="544" spans="1:9" x14ac:dyDescent="0.25">
      <c r="A544" s="108">
        <v>3051</v>
      </c>
      <c r="B544" s="109" t="s">
        <v>441</v>
      </c>
      <c r="C544" s="110">
        <v>5</v>
      </c>
      <c r="D544" s="109">
        <v>1</v>
      </c>
      <c r="E544" s="116" t="s">
        <v>463</v>
      </c>
      <c r="F544" s="121" t="s">
        <v>462</v>
      </c>
      <c r="G544" s="113">
        <f t="shared" si="14"/>
        <v>0</v>
      </c>
      <c r="H544" s="120">
        <f>SUM(H546:H546)</f>
        <v>0</v>
      </c>
      <c r="I544" s="120">
        <f>SUM(I546:I546)</f>
        <v>0</v>
      </c>
    </row>
    <row r="545" spans="1:9" ht="25.5" x14ac:dyDescent="0.25">
      <c r="A545" s="108"/>
      <c r="B545" s="109"/>
      <c r="C545" s="110"/>
      <c r="D545" s="109"/>
      <c r="E545" s="116" t="s">
        <v>487</v>
      </c>
      <c r="F545" s="117"/>
      <c r="G545" s="113"/>
      <c r="H545" s="120"/>
      <c r="I545" s="120"/>
    </row>
    <row r="546" spans="1:9" ht="9" customHeight="1" x14ac:dyDescent="0.25">
      <c r="A546" s="108"/>
      <c r="B546" s="109"/>
      <c r="C546" s="110"/>
      <c r="D546" s="109"/>
      <c r="E546" s="116" t="s">
        <v>489</v>
      </c>
      <c r="F546" s="117"/>
      <c r="G546" s="113">
        <f t="shared" si="14"/>
        <v>0</v>
      </c>
      <c r="H546" s="120"/>
      <c r="I546" s="120"/>
    </row>
    <row r="547" spans="1:9" x14ac:dyDescent="0.25">
      <c r="A547" s="108">
        <v>3060</v>
      </c>
      <c r="B547" s="109" t="s">
        <v>441</v>
      </c>
      <c r="C547" s="110">
        <v>6</v>
      </c>
      <c r="D547" s="109">
        <v>0</v>
      </c>
      <c r="E547" s="112" t="s">
        <v>464</v>
      </c>
      <c r="F547" s="112" t="s">
        <v>465</v>
      </c>
      <c r="G547" s="113">
        <f t="shared" si="14"/>
        <v>0</v>
      </c>
      <c r="H547" s="120">
        <f>SUM(H548)</f>
        <v>0</v>
      </c>
      <c r="I547" s="120">
        <f>SUM(I548)</f>
        <v>0</v>
      </c>
    </row>
    <row r="548" spans="1:9" x14ac:dyDescent="0.25">
      <c r="A548" s="108">
        <v>3061</v>
      </c>
      <c r="B548" s="109" t="s">
        <v>441</v>
      </c>
      <c r="C548" s="110">
        <v>6</v>
      </c>
      <c r="D548" s="109">
        <v>1</v>
      </c>
      <c r="E548" s="116" t="s">
        <v>466</v>
      </c>
      <c r="F548" s="121" t="s">
        <v>465</v>
      </c>
      <c r="G548" s="113">
        <f t="shared" si="14"/>
        <v>0</v>
      </c>
      <c r="H548" s="120">
        <f>SUM(H550:H550)</f>
        <v>0</v>
      </c>
      <c r="I548" s="120">
        <f>SUM(I550:I550)</f>
        <v>0</v>
      </c>
    </row>
    <row r="549" spans="1:9" ht="25.5" x14ac:dyDescent="0.25">
      <c r="A549" s="108"/>
      <c r="B549" s="109"/>
      <c r="C549" s="110"/>
      <c r="D549" s="109"/>
      <c r="E549" s="116" t="s">
        <v>487</v>
      </c>
      <c r="F549" s="117"/>
      <c r="G549" s="113"/>
      <c r="H549" s="120"/>
      <c r="I549" s="120"/>
    </row>
    <row r="550" spans="1:9" ht="12.75" customHeight="1" x14ac:dyDescent="0.25">
      <c r="A550" s="108"/>
      <c r="B550" s="109"/>
      <c r="C550" s="110"/>
      <c r="D550" s="109"/>
      <c r="E550" s="116" t="s">
        <v>489</v>
      </c>
      <c r="F550" s="117"/>
      <c r="G550" s="113">
        <f t="shared" si="14"/>
        <v>0</v>
      </c>
      <c r="H550" s="120"/>
      <c r="I550" s="120"/>
    </row>
    <row r="551" spans="1:9" ht="25.5" x14ac:dyDescent="0.25">
      <c r="A551" s="108">
        <v>3070</v>
      </c>
      <c r="B551" s="109" t="s">
        <v>441</v>
      </c>
      <c r="C551" s="110">
        <v>7</v>
      </c>
      <c r="D551" s="109">
        <v>0</v>
      </c>
      <c r="E551" s="112" t="s">
        <v>467</v>
      </c>
      <c r="F551" s="112" t="s">
        <v>468</v>
      </c>
      <c r="G551" s="113">
        <f t="shared" si="14"/>
        <v>11700</v>
      </c>
      <c r="H551" s="113">
        <f>SUM(H552)</f>
        <v>11700</v>
      </c>
      <c r="I551" s="120">
        <f>SUM(I552)</f>
        <v>0</v>
      </c>
    </row>
    <row r="552" spans="1:9" ht="25.5" x14ac:dyDescent="0.25">
      <c r="A552" s="108">
        <v>3071</v>
      </c>
      <c r="B552" s="109" t="s">
        <v>441</v>
      </c>
      <c r="C552" s="110">
        <v>7</v>
      </c>
      <c r="D552" s="109">
        <v>1</v>
      </c>
      <c r="E552" s="116" t="s">
        <v>469</v>
      </c>
      <c r="F552" s="121" t="s">
        <v>470</v>
      </c>
      <c r="G552" s="113">
        <f t="shared" si="14"/>
        <v>11700</v>
      </c>
      <c r="H552" s="113">
        <f>SUM(H554:H555)</f>
        <v>11700</v>
      </c>
      <c r="I552" s="120">
        <f>SUM(I555:I555)</f>
        <v>0</v>
      </c>
    </row>
    <row r="553" spans="1:9" ht="19.5" x14ac:dyDescent="0.25">
      <c r="A553" s="108"/>
      <c r="B553" s="109"/>
      <c r="C553" s="110"/>
      <c r="D553" s="109"/>
      <c r="E553" s="118" t="s">
        <v>487</v>
      </c>
      <c r="F553" s="117"/>
      <c r="G553" s="113"/>
      <c r="H553" s="113"/>
      <c r="I553" s="120"/>
    </row>
    <row r="554" spans="1:9" x14ac:dyDescent="0.25">
      <c r="A554" s="108"/>
      <c r="B554" s="109"/>
      <c r="C554" s="110"/>
      <c r="D554" s="109">
        <v>4727</v>
      </c>
      <c r="E554" s="119" t="s">
        <v>46</v>
      </c>
      <c r="F554" s="117"/>
      <c r="G554" s="113">
        <f>SUM(H554:I554)</f>
        <v>4200</v>
      </c>
      <c r="H554" s="113">
        <v>4200</v>
      </c>
      <c r="I554" s="120"/>
    </row>
    <row r="555" spans="1:9" x14ac:dyDescent="0.25">
      <c r="A555" s="108"/>
      <c r="B555" s="109"/>
      <c r="C555" s="110"/>
      <c r="D555" s="109">
        <v>4729</v>
      </c>
      <c r="E555" s="119" t="s">
        <v>47</v>
      </c>
      <c r="F555" s="117"/>
      <c r="G555" s="113">
        <f>SUM(H555:I555)</f>
        <v>7500</v>
      </c>
      <c r="H555" s="113">
        <v>7500</v>
      </c>
      <c r="I555" s="120"/>
    </row>
    <row r="556" spans="1:9" ht="25.5" x14ac:dyDescent="0.25">
      <c r="A556" s="108">
        <v>3080</v>
      </c>
      <c r="B556" s="109" t="s">
        <v>441</v>
      </c>
      <c r="C556" s="110">
        <v>8</v>
      </c>
      <c r="D556" s="109">
        <v>0</v>
      </c>
      <c r="E556" s="112" t="s">
        <v>473</v>
      </c>
      <c r="F556" s="112" t="s">
        <v>472</v>
      </c>
      <c r="G556" s="113">
        <f t="shared" si="14"/>
        <v>0</v>
      </c>
      <c r="H556" s="120">
        <f>SUM(H557)</f>
        <v>0</v>
      </c>
      <c r="I556" s="120">
        <f>SUM(I557)</f>
        <v>0</v>
      </c>
    </row>
    <row r="557" spans="1:9" ht="25.5" x14ac:dyDescent="0.25">
      <c r="A557" s="108">
        <v>3081</v>
      </c>
      <c r="B557" s="109" t="s">
        <v>441</v>
      </c>
      <c r="C557" s="110">
        <v>8</v>
      </c>
      <c r="D557" s="109">
        <v>1</v>
      </c>
      <c r="E557" s="116" t="s">
        <v>473</v>
      </c>
      <c r="F557" s="121" t="s">
        <v>474</v>
      </c>
      <c r="G557" s="113">
        <f t="shared" si="14"/>
        <v>0</v>
      </c>
      <c r="H557" s="120">
        <f>SUM(H558)</f>
        <v>0</v>
      </c>
      <c r="I557" s="120">
        <f>SUM(I558)</f>
        <v>0</v>
      </c>
    </row>
    <row r="558" spans="1:9" ht="25.5" x14ac:dyDescent="0.25">
      <c r="A558" s="108">
        <v>3090</v>
      </c>
      <c r="B558" s="109" t="s">
        <v>441</v>
      </c>
      <c r="C558" s="148">
        <v>9</v>
      </c>
      <c r="D558" s="109">
        <v>0</v>
      </c>
      <c r="E558" s="112" t="s">
        <v>510</v>
      </c>
      <c r="F558" s="112" t="s">
        <v>476</v>
      </c>
      <c r="G558" s="113">
        <f t="shared" si="14"/>
        <v>0</v>
      </c>
      <c r="H558" s="120">
        <f>SUM(H559+H562)</f>
        <v>0</v>
      </c>
      <c r="I558" s="120">
        <f>SUM(I559+I562)</f>
        <v>0</v>
      </c>
    </row>
    <row r="559" spans="1:9" x14ac:dyDescent="0.25">
      <c r="A559" s="108">
        <v>3091</v>
      </c>
      <c r="B559" s="109" t="s">
        <v>441</v>
      </c>
      <c r="C559" s="148">
        <v>9</v>
      </c>
      <c r="D559" s="109">
        <v>1</v>
      </c>
      <c r="E559" s="116" t="s">
        <v>511</v>
      </c>
      <c r="F559" s="121" t="s">
        <v>478</v>
      </c>
      <c r="G559" s="113">
        <f t="shared" si="14"/>
        <v>0</v>
      </c>
      <c r="H559" s="120">
        <f>SUM(H561:H561)</f>
        <v>0</v>
      </c>
      <c r="I559" s="120">
        <f>SUM(I561:I561)</f>
        <v>0</v>
      </c>
    </row>
    <row r="560" spans="1:9" ht="25.5" x14ac:dyDescent="0.25">
      <c r="A560" s="108"/>
      <c r="B560" s="109"/>
      <c r="C560" s="110"/>
      <c r="D560" s="109"/>
      <c r="E560" s="116" t="s">
        <v>487</v>
      </c>
      <c r="F560" s="117"/>
      <c r="G560" s="113"/>
      <c r="H560" s="120"/>
      <c r="I560" s="120"/>
    </row>
    <row r="561" spans="1:9" ht="11.25" customHeight="1" x14ac:dyDescent="0.25">
      <c r="A561" s="108"/>
      <c r="B561" s="109"/>
      <c r="C561" s="110"/>
      <c r="D561" s="109"/>
      <c r="E561" s="116" t="s">
        <v>489</v>
      </c>
      <c r="F561" s="117"/>
      <c r="G561" s="113">
        <f t="shared" si="14"/>
        <v>0</v>
      </c>
      <c r="H561" s="120"/>
      <c r="I561" s="120"/>
    </row>
    <row r="562" spans="1:9" ht="25.5" x14ac:dyDescent="0.25">
      <c r="A562" s="108">
        <v>3092</v>
      </c>
      <c r="B562" s="109" t="s">
        <v>441</v>
      </c>
      <c r="C562" s="148">
        <v>9</v>
      </c>
      <c r="D562" s="109">
        <v>2</v>
      </c>
      <c r="E562" s="116" t="s">
        <v>512</v>
      </c>
      <c r="F562" s="121"/>
      <c r="G562" s="113">
        <f t="shared" si="14"/>
        <v>0</v>
      </c>
      <c r="H562" s="120">
        <f>SUM(H564:H564)</f>
        <v>0</v>
      </c>
      <c r="I562" s="120">
        <f>SUM(I564:I564)</f>
        <v>0</v>
      </c>
    </row>
    <row r="563" spans="1:9" ht="25.5" x14ac:dyDescent="0.25">
      <c r="A563" s="108"/>
      <c r="B563" s="109"/>
      <c r="C563" s="110"/>
      <c r="D563" s="109"/>
      <c r="E563" s="116" t="s">
        <v>487</v>
      </c>
      <c r="F563" s="117"/>
      <c r="G563" s="113"/>
      <c r="H563" s="120"/>
      <c r="I563" s="120"/>
    </row>
    <row r="564" spans="1:9" ht="13.5" customHeight="1" x14ac:dyDescent="0.25">
      <c r="A564" s="108"/>
      <c r="B564" s="109"/>
      <c r="C564" s="110"/>
      <c r="D564" s="109"/>
      <c r="E564" s="116" t="s">
        <v>489</v>
      </c>
      <c r="F564" s="117"/>
      <c r="G564" s="113">
        <f t="shared" si="14"/>
        <v>0</v>
      </c>
      <c r="H564" s="120"/>
      <c r="I564" s="120"/>
    </row>
    <row r="565" spans="1:9" s="107" customFormat="1" ht="27" customHeight="1" x14ac:dyDescent="0.25">
      <c r="A565" s="148">
        <v>3100</v>
      </c>
      <c r="B565" s="109" t="s">
        <v>480</v>
      </c>
      <c r="C565" s="109">
        <v>0</v>
      </c>
      <c r="D565" s="109">
        <v>0</v>
      </c>
      <c r="E565" s="149" t="s">
        <v>513</v>
      </c>
      <c r="F565" s="93"/>
      <c r="G565" s="113">
        <f t="shared" si="14"/>
        <v>87255.3</v>
      </c>
      <c r="H565" s="113">
        <f>SUM(H566)</f>
        <v>87255.3</v>
      </c>
      <c r="I565" s="113">
        <f>SUM(I566)</f>
        <v>0</v>
      </c>
    </row>
    <row r="566" spans="1:9" ht="25.5" x14ac:dyDescent="0.25">
      <c r="A566" s="108">
        <v>3110</v>
      </c>
      <c r="B566" s="150" t="s">
        <v>480</v>
      </c>
      <c r="C566" s="150">
        <v>1</v>
      </c>
      <c r="D566" s="150">
        <v>0</v>
      </c>
      <c r="E566" s="139" t="s">
        <v>477</v>
      </c>
      <c r="F566" s="121"/>
      <c r="G566" s="113">
        <f>SUM(H566:I566)</f>
        <v>87255.3</v>
      </c>
      <c r="H566" s="113">
        <f>SUM(H567)</f>
        <v>87255.3</v>
      </c>
      <c r="I566" s="120">
        <f>SUM(I567)</f>
        <v>0</v>
      </c>
    </row>
    <row r="567" spans="1:9" x14ac:dyDescent="0.25">
      <c r="A567" s="108">
        <v>3112</v>
      </c>
      <c r="B567" s="150" t="s">
        <v>480</v>
      </c>
      <c r="C567" s="150">
        <v>1</v>
      </c>
      <c r="D567" s="150">
        <v>2</v>
      </c>
      <c r="E567" s="140" t="s">
        <v>479</v>
      </c>
      <c r="F567" s="121"/>
      <c r="G567" s="113">
        <f t="shared" si="14"/>
        <v>87255.3</v>
      </c>
      <c r="H567" s="113">
        <f>SUM(H569:H569)</f>
        <v>87255.3</v>
      </c>
      <c r="I567" s="120">
        <f>SUM(I569:I569)</f>
        <v>0</v>
      </c>
    </row>
    <row r="568" spans="1:9" ht="19.5" x14ac:dyDescent="0.25">
      <c r="A568" s="108"/>
      <c r="B568" s="109"/>
      <c r="C568" s="110"/>
      <c r="D568" s="109"/>
      <c r="E568" s="118" t="s">
        <v>487</v>
      </c>
      <c r="F568" s="117"/>
      <c r="G568" s="113"/>
      <c r="H568" s="113"/>
      <c r="I568" s="120"/>
    </row>
    <row r="569" spans="1:9" x14ac:dyDescent="0.25">
      <c r="A569" s="108"/>
      <c r="B569" s="109"/>
      <c r="C569" s="110"/>
      <c r="D569" s="109">
        <v>4891</v>
      </c>
      <c r="E569" s="5" t="s">
        <v>514</v>
      </c>
      <c r="F569" s="117"/>
      <c r="G569" s="113">
        <f t="shared" si="14"/>
        <v>87255.3</v>
      </c>
      <c r="H569" s="113">
        <v>87255.3</v>
      </c>
      <c r="I569" s="120">
        <v>0</v>
      </c>
    </row>
    <row r="570" spans="1:9" x14ac:dyDescent="0.25">
      <c r="B570" s="78"/>
      <c r="C570" s="151"/>
    </row>
    <row r="571" spans="1:9" x14ac:dyDescent="0.25">
      <c r="C571" s="151"/>
    </row>
    <row r="572" spans="1:9" x14ac:dyDescent="0.25">
      <c r="C572" s="151"/>
      <c r="E572" s="70"/>
    </row>
  </sheetData>
  <mergeCells count="12">
    <mergeCell ref="H6:I6"/>
    <mergeCell ref="A6:A7"/>
    <mergeCell ref="B6:B7"/>
    <mergeCell ref="D6:D7"/>
    <mergeCell ref="A1:I1"/>
    <mergeCell ref="G2:I2"/>
    <mergeCell ref="A3:I3"/>
    <mergeCell ref="H5:I5"/>
    <mergeCell ref="C6:C7"/>
    <mergeCell ref="E6:E7"/>
    <mergeCell ref="F6:F7"/>
    <mergeCell ref="G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Հավելված 2</vt:lpstr>
      <vt:lpstr>Հավելված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2024-08-05T07:36:49Z</dcterms:created>
  <dcterms:modified xsi:type="dcterms:W3CDTF">2025-10-10T06:12:14Z</dcterms:modified>
</cp:coreProperties>
</file>