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55" windowHeight="10020" tabRatio="597" activeTab="7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  <sheet name="Лист1" sheetId="7" r:id="rId7"/>
    <sheet name="Лист2" sheetId="8" r:id="rId8"/>
  </sheets>
  <externalReferences>
    <externalReference r:id="rId11"/>
  </externalReferences>
  <definedNames>
    <definedName name="_xlnm.Print_Titles" localSheetId="1">'Հատված 1'!$5:$8</definedName>
    <definedName name="_xlnm.Print_Titles" localSheetId="2">'Հատված 2'!$5:$7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comments8.xml><?xml version="1.0" encoding="utf-8"?>
<comments xmlns="http://schemas.openxmlformats.org/spreadsheetml/2006/main">
  <authors>
    <author>Finance</author>
  </authors>
  <commentList>
    <comment ref="B48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<sst xmlns="http://schemas.openxmlformats.org/spreadsheetml/2006/main" count="2520" uniqueCount="1035">
  <si>
    <t>1343</t>
  </si>
  <si>
    <t>1111</t>
  </si>
  <si>
    <t>1112</t>
  </si>
  <si>
    <t>1121</t>
  </si>
  <si>
    <t>1140</t>
  </si>
  <si>
    <t>1141</t>
  </si>
  <si>
    <t>1142</t>
  </si>
  <si>
    <t>1150</t>
  </si>
  <si>
    <t>1151</t>
  </si>
  <si>
    <t>1152</t>
  </si>
  <si>
    <t>1153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</si>
  <si>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</si>
  <si>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</si>
  <si>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</si>
  <si>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</si>
  <si>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</si>
  <si>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</si>
  <si>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</si>
  <si>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</si>
  <si>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</si>
  <si>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</si>
  <si>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</si>
  <si>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</si>
  <si>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</si>
  <si>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</si>
  <si>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</si>
  <si>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</si>
  <si>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</si>
  <si>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</si>
  <si>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</si>
  <si>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</si>
  <si>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</si>
  <si>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</si>
  <si>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</si>
  <si>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</si>
  <si>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</si>
  <si>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</si>
  <si>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</si>
  <si>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</si>
  <si>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</si>
  <si>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</si>
  <si>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</si>
  <si>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</si>
  <si>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</si>
  <si>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</si>
  <si>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</si>
  <si>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</si>
  <si>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</si>
  <si>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</si>
  <si>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</si>
  <si>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</si>
  <si>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</si>
  <si>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</si>
  <si>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</si>
  <si>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</si>
  <si>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</si>
  <si>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</si>
  <si>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</si>
  <si>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</si>
  <si>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</si>
  <si>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</si>
  <si>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</si>
  <si>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</si>
  <si>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</si>
  <si>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</si>
  <si>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</si>
  <si>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</si>
  <si>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</si>
  <si>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</si>
  <si>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</si>
  <si>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</si>
  <si>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</si>
  <si>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</si>
  <si>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</si>
  <si>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</si>
  <si>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</si>
  <si>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</si>
  <si>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</si>
  <si>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</si>
  <si>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</si>
  <si>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</si>
  <si>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</si>
  <si>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 xml:space="preserve">                 Արթուր  Լևիկի  Հարությունյան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</si>
  <si>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</si>
  <si>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</si>
  <si>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</si>
  <si>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</si>
  <si>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</si>
  <si>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</si>
  <si>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</si>
  <si>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</si>
  <si>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</si>
  <si>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</si>
  <si>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</si>
  <si>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</si>
  <si>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</si>
  <si>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</si>
  <si>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</si>
  <si>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</si>
  <si>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</si>
  <si>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</si>
  <si>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</si>
  <si>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</si>
  <si>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</si>
  <si>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 xml:space="preserve"> NN </t>
  </si>
  <si>
    <t>3</t>
  </si>
  <si>
    <t>9121</t>
  </si>
  <si>
    <t>6121</t>
  </si>
  <si>
    <t>9122</t>
  </si>
  <si>
    <t>6122</t>
  </si>
  <si>
    <t xml:space="preserve">  - í³ñÏ»ñÇ ëï³óáõÙ</t>
  </si>
  <si>
    <t xml:space="preserve">  - ëï³óí³Í í³ñÏ»ñÇ ÑÇÙÝ³Ï³Ý  ·áõÙ³ñÇ Ù³ñáõÙ</t>
  </si>
  <si>
    <t xml:space="preserve">  - ëï³óí³Í ÷áË³ïíáõÃÛáõÝÝ»ñÇ ·áõÙ³ñÇ Ù³ñáõÙ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</si>
  <si>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</si>
  <si>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</si>
  <si>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</si>
  <si>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</si>
  <si>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</si>
  <si>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</si>
  <si>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</si>
  <si>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</si>
  <si>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</si>
  <si>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</si>
  <si>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</si>
  <si>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</si>
  <si>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</si>
  <si>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</si>
  <si>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</si>
  <si>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     X</t>
  </si>
  <si>
    <t>8111</t>
  </si>
  <si>
    <t>8121</t>
  </si>
  <si>
    <t>8131</t>
  </si>
  <si>
    <t>1110</t>
  </si>
  <si>
    <t>1120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</si>
  <si>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</si>
  <si>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</si>
  <si>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</si>
  <si>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</si>
  <si>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</si>
  <si>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</si>
  <si>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</si>
  <si>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</si>
  <si>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</si>
  <si>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</si>
  <si>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</si>
  <si>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</si>
  <si>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</si>
  <si>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</si>
  <si>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</si>
  <si>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</si>
  <si>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</si>
  <si>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</si>
  <si>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</si>
  <si>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</si>
  <si>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</si>
  <si>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</si>
  <si>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</si>
  <si>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</si>
  <si>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</si>
  <si>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</si>
  <si>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</si>
  <si>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</si>
  <si>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</si>
  <si>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</si>
  <si>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</si>
  <si>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</si>
  <si>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</si>
  <si>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</si>
  <si>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</si>
  <si>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</si>
  <si>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</si>
  <si>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</si>
  <si>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</si>
  <si>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</si>
  <si>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</si>
  <si>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</si>
  <si>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</si>
  <si>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</si>
  <si>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</si>
  <si>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</si>
  <si>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</si>
  <si>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</si>
  <si>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</si>
  <si>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</si>
  <si>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</si>
  <si>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</si>
  <si>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</si>
  <si>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</si>
  <si>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</si>
  <si>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</si>
  <si>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</si>
  <si>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</si>
  <si>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</si>
  <si>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</si>
  <si>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</si>
  <si>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</si>
  <si>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</si>
  <si>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</si>
  <si>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</si>
  <si>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</si>
  <si>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</si>
  <si>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</si>
  <si>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</si>
  <si>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</si>
  <si>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</si>
  <si>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</si>
  <si>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</si>
  <si>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</si>
  <si>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</si>
  <si>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</si>
  <si>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</si>
  <si>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</si>
  <si>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</si>
  <si>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</si>
  <si>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</si>
  <si>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</si>
  <si>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</si>
  <si>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</si>
  <si>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</si>
  <si>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</si>
  <si>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</si>
  <si>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</si>
  <si>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</si>
  <si>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</si>
  <si>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</si>
  <si>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</si>
  <si>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</si>
  <si>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</si>
  <si>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</si>
  <si>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</si>
  <si>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</si>
  <si>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</si>
  <si>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</si>
  <si>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</si>
  <si>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</si>
  <si>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</si>
  <si>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</si>
  <si>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</si>
  <si>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</si>
  <si>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</si>
  <si>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</si>
  <si>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</si>
  <si>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</si>
  <si>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</si>
  <si>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</si>
  <si>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</si>
  <si>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</si>
  <si>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</si>
  <si>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</si>
  <si>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</si>
  <si>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</si>
  <si>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</si>
  <si>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</si>
  <si>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</si>
  <si>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</si>
  <si>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</si>
  <si>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</si>
  <si>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</si>
  <si>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</si>
  <si>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</si>
  <si>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</si>
  <si>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</si>
  <si>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</si>
  <si>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</si>
  <si>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</si>
  <si>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</si>
  <si>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</si>
  <si>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</si>
  <si>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</si>
  <si>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</si>
  <si>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</si>
  <si>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</si>
  <si>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</si>
  <si>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</si>
  <si>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</si>
  <si>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</si>
  <si>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</si>
  <si>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</si>
  <si>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</si>
  <si>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</si>
  <si>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</si>
  <si>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</si>
  <si>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</si>
  <si>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</si>
  <si>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</si>
  <si>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</si>
  <si>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</si>
  <si>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</si>
  <si>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</si>
  <si>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</si>
  <si>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</si>
  <si>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</si>
  <si>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</si>
  <si>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</si>
  <si>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</si>
  <si>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</si>
  <si>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</si>
  <si>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</si>
  <si>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</si>
  <si>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</si>
  <si>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</si>
  <si>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</si>
  <si>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</si>
  <si>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</si>
  <si>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</si>
  <si>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</si>
  <si>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</si>
  <si>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</si>
  <si>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</si>
  <si>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</si>
  <si>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</si>
  <si>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</si>
  <si>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</si>
  <si>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</si>
  <si>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</si>
  <si>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</si>
  <si>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</si>
  <si>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</si>
  <si>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</si>
  <si>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</si>
  <si>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</si>
  <si>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</si>
  <si>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</si>
  <si>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</si>
  <si>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</si>
  <si>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</si>
  <si>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</si>
  <si>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</si>
  <si>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</si>
  <si>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</si>
  <si>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</si>
  <si>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</si>
  <si>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</si>
  <si>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</si>
  <si>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</si>
  <si>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</si>
  <si>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</si>
  <si>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</si>
  <si>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</si>
  <si>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</si>
  <si>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</si>
  <si>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</si>
  <si>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</si>
  <si>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</si>
  <si>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</si>
  <si>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</si>
  <si>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</si>
  <si>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</si>
  <si>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</si>
  <si>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</si>
  <si>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</si>
  <si>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</si>
  <si>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</si>
  <si>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</si>
  <si>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</si>
  <si>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</si>
  <si>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</si>
  <si>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</si>
  <si>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</si>
  <si>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</si>
  <si>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</si>
  <si>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</si>
  <si>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</si>
  <si>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</si>
  <si>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</si>
  <si>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</si>
  <si>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</si>
  <si>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</si>
  <si>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</si>
  <si>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</si>
  <si>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</si>
  <si>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</si>
  <si>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 xml:space="preserve">1.2.2. öáË³ïíáõÃÛáõÝÝ»ñ, áñÇó` </t>
  </si>
  <si>
    <t>1.2.1. ì³ñÏ»ñ,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</si>
  <si>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</si>
  <si>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</si>
  <si>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</si>
  <si>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</si>
  <si>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</si>
  <si>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</si>
  <si>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</si>
  <si>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</si>
  <si>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</si>
  <si>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</si>
  <si>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</si>
  <si>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</si>
  <si>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</si>
  <si>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</si>
  <si>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</si>
  <si>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</si>
  <si>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</si>
  <si>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</si>
  <si>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</si>
  <si>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</si>
  <si>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</si>
  <si>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</si>
  <si>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</si>
  <si>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</si>
  <si>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</si>
  <si>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</si>
  <si>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</si>
  <si>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</si>
  <si>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</si>
  <si>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</si>
  <si>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</si>
  <si>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</si>
  <si>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</si>
  <si>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 xml:space="preserve">                                           </t>
  </si>
  <si>
    <t xml:space="preserve">  </t>
  </si>
  <si>
    <t>5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</si>
  <si>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</si>
  <si>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</si>
  <si>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</si>
  <si>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</si>
  <si>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</si>
  <si>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</si>
  <si>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</si>
  <si>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</si>
  <si>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</si>
  <si>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</si>
  <si>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</si>
  <si>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</si>
  <si>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</si>
  <si>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</si>
  <si>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</si>
  <si>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</si>
  <si>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</si>
  <si>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</si>
  <si>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</si>
  <si>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</si>
  <si>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1154</t>
  </si>
  <si>
    <t>1155</t>
  </si>
  <si>
    <t>1252</t>
  </si>
  <si>
    <t>1253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</si>
  <si>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</si>
  <si>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</si>
  <si>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</si>
  <si>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</si>
  <si>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</si>
  <si>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</si>
  <si>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</si>
  <si>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</si>
  <si>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</si>
  <si>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</si>
  <si>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</si>
  <si>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</si>
  <si>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</si>
  <si>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</si>
  <si>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</si>
  <si>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</si>
  <si>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</si>
  <si>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</si>
  <si>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</si>
  <si>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</si>
  <si>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</si>
  <si>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 xml:space="preserve">3.5 Վարչական գանձումներ (տող 1351 + տող 1352+տող 1353),     այդ թվում` 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</si>
  <si>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</si>
  <si>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</si>
  <si>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</si>
  <si>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</si>
  <si>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</si>
  <si>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</si>
  <si>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</si>
  <si>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</si>
  <si>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</si>
  <si>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</si>
  <si>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</si>
  <si>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</si>
  <si>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</si>
  <si>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</si>
  <si>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</si>
  <si>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</si>
  <si>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</si>
  <si>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</si>
  <si>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</si>
  <si>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</si>
  <si>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</si>
  <si>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</si>
  <si>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</si>
  <si>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</si>
  <si>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</si>
  <si>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</si>
  <si>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</si>
  <si>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</si>
  <si>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</si>
  <si>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</si>
  <si>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</si>
  <si>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</si>
  <si>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</si>
  <si>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Գույքահարկ փոխադրամիջոցների համար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</si>
  <si>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</si>
  <si>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</si>
  <si>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</si>
  <si>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</si>
  <si>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</si>
  <si>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</si>
  <si>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</si>
  <si>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</si>
  <si>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</si>
  <si>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</si>
  <si>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</si>
  <si>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</si>
  <si>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</si>
  <si>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</si>
  <si>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Պետական բյուջեից ֆինանսական համահարթեցման սկզբունքով տրամադրվող դոտացիաներ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</si>
  <si>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</si>
  <si>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</si>
  <si>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</si>
  <si>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</si>
  <si>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</si>
  <si>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</si>
  <si>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</si>
  <si>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</si>
  <si>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</si>
  <si>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</si>
  <si>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</si>
  <si>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</si>
  <si>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</si>
  <si>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</si>
  <si>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</si>
  <si>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</si>
  <si>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</si>
  <si>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Եկամտատեսակներ</t>
  </si>
  <si>
    <t>Հոդվածի N</t>
  </si>
  <si>
    <t>այդ թվում`</t>
  </si>
  <si>
    <t>վարչական մաս</t>
  </si>
  <si>
    <t>ֆոնդային մաս</t>
  </si>
  <si>
    <t xml:space="preserve"> Գույքահարկ համայնքների վարչական տարածքներում գտնվող շենքերի և շինությունների համար</t>
  </si>
  <si>
    <t>Գույքահարկ փոխադրամիջոցների համար</t>
  </si>
  <si>
    <t>Այլ գույքի վարձակալությունից վարձավճարներ</t>
  </si>
  <si>
    <t xml:space="preserve">Հողերի վարձակալության վարձավճարներ </t>
  </si>
  <si>
    <t>ՏԵՂԵԿՈՒԹՅՈՒՆՆԵՐ</t>
  </si>
  <si>
    <t>ԳՈՒՅՔԱՀԱՐԿԻ ԵՎ ՀՈՂԻ ՀԱՐԿԻ, ՀՈՂԵՐԻ ԵՎ ԱՅԼ ԳՈՒՅՔԻ ՎԱՐՁԱԿԱԼՈՒԹՅԱՆ ՎԱՐՁԱՎՃԱՐՆԵՐԻ</t>
  </si>
  <si>
    <t>ԳԾՈՎ ԱՌԱՆՁԻՆ ՑՈՒՑԱՆԻՇՆԵՐԻ ՎԵՐԱԲԵՐՅԱԼ</t>
  </si>
  <si>
    <t>ապառքը տարեսկզբի դրությոմբ</t>
  </si>
  <si>
    <t>ապառքը տարեվերջի դրությոմբ</t>
  </si>
  <si>
    <t>տվյալ տարվա հաշվարկային գումարը</t>
  </si>
  <si>
    <t>ՀԱՄԱՅՆՔԻ ԲՅՈՒՋԵԻ ԵԿԱՄՈՒՏՆԵՐԸ</t>
  </si>
  <si>
    <t>(հազար դրամներով)</t>
  </si>
  <si>
    <t xml:space="preserve">  Տողի NN</t>
  </si>
  <si>
    <t>Բաժին</t>
  </si>
  <si>
    <t>Դաս</t>
  </si>
  <si>
    <t>Խումբ</t>
  </si>
  <si>
    <t xml:space="preserve"> ՀԱՄԱՅՆՔԻ ԲՅՈՒՋԵԻ ԾԱԽՍԵՐԸ`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</si>
  <si>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</si>
  <si>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ՀԱՄԱՅՆՔԻ  ԲՅՈՒՋԵԻ  ԾԱԽՍԵՐԸ`  ԸՍՏ  ԲՅՈՒՋԵՏԱՅԻՆ ԾԱԽՍԵՐԻ ՏՆՏԵՍԱԳԻՏԱԿԱՆ ԴԱՍԱԿԱՐԳՄԱՆ</t>
  </si>
  <si>
    <t>Բյուջետային ծախսերի տնտեսագիտական դասակարգման հոդվածների անվանումների</t>
  </si>
  <si>
    <t>ՀԱՄԱՅՆՔԻ  ԲՅՈՒՋԵԻ  ՀԱՎԵԼՈՒՐԴԻ  ՕԳՏԱԳՈՐԾՄԱՆ  ՈՒՂՂՈՒԹՅՈՒՆՆԵՐԸ  ԿԱՄ ԴԵՖԻՑԻՏԻ (ՊԱԿԱՍՈՒՐԴԻ)  ՖԻՆԱՆՍԱՎՈՐՄԱՆ  ԱՂԲՅՈՒՐՆԵՐԸ</t>
  </si>
  <si>
    <t>Բյուջետային ծախսերի տնտեսագիտական դասակարգման հոդվածների  անվանումները</t>
  </si>
  <si>
    <t>ԸՆԴԱՄԵՆԸ ՀԱՎԵԼՈՒՐԴԸ ԿԱՄ ԴԵՖԻՑԻՏԸ (ՊԱԿԱՍՈՒՐԴԸ)</t>
  </si>
  <si>
    <t>ԸՆԴԱՄԵՆԸ, այդ թվում`
(տող 8100+տող 8200), (տող 8000 հակառակ նշանով)</t>
  </si>
  <si>
    <t xml:space="preserve"> Ա. ՆԵՐՔԻՆ ԱՂԲՅՈՒՐՆԵՐ, այդ թվում`
(տող 8110+տող 8160), (տող8010-տող8200)</t>
  </si>
  <si>
    <t>1. ՓՈԽԱՌՈՒ ՄԻՋՈՑՆԵՐ, այդ թվում` 
(տող 8111+տող 8120)</t>
  </si>
  <si>
    <t xml:space="preserve"> 1.1. Արժեթղթեր (բացառությամբ բաժնետոմսերի և կապիտալում այլ մասնակցության),որից
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</si>
  <si>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</si>
  <si>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</si>
  <si>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մարում), այդ թվում`
(տող 8121+տող8140) </t>
  </si>
  <si>
    <t>1.2.1. Վարկեր, որից`
(տող 8122+տող 8130)</t>
  </si>
  <si>
    <t xml:space="preserve">  - վարկերի ստացում, որից
(տող 8123+տող 8124)</t>
  </si>
  <si>
    <t>պետական բյուջեից</t>
  </si>
  <si>
    <t>այլ աղբյուրներից</t>
  </si>
  <si>
    <t xml:space="preserve">  - ստացված վարկերի հիմնական  գումարի մարում, որից`
(տող 8131+տող 8132)
</t>
  </si>
  <si>
    <t>ՀՀ պետական բյուջեին</t>
  </si>
  <si>
    <t>այլ աղբյուրներին</t>
  </si>
  <si>
    <t>1.2.2. Փոխատվություններ, որից` 
(տող 8141+տող 8150)</t>
  </si>
  <si>
    <t>բյուջետային փոխատվությունների ստացում, որից`
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</si>
  <si>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</si>
  <si>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</si>
  <si>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մարում, որից`
(տող 8151+տող 8152)</t>
  </si>
  <si>
    <t>ՀՀ այլ համայնքների բյուջեներին</t>
  </si>
  <si>
    <t>2. ՖԻՆԱՆՍԱԿԱՆ ԱԿՏԻՎՆԵՐ, այդ թվում`
(տող8161+տող8170+տող8190-տող8197+տող8198+տող8199)</t>
  </si>
  <si>
    <t xml:space="preserve">2.1. Բաժնետոմսեր և կապիտալում այլ մասնակցություն, որից`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</si>
  <si>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</si>
  <si>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</si>
  <si>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</si>
  <si>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Փոխատվություններ, որից` </t>
  </si>
  <si>
    <t xml:space="preserve"> - փոխատվությունների տրամադրում</t>
  </si>
  <si>
    <t>2.3. Համայնքի բյուջեի միջոցների տարեսկզբի ազատ  մնացորդը, այդ թվում`
(տող 8191+տող 8194-տող8193)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</si>
  <si>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</si>
  <si>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</si>
  <si>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
(տող 8191 - տող 8192)</t>
  </si>
  <si>
    <t xml:space="preserve"> 2.3.2. Համայնքի բյուջեի ֆոնդային մասի միջոցների տարեսկզբի մնացորդ, որից`  
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</si>
  <si>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</si>
  <si>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</si>
  <si>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</si>
  <si>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</si>
  <si>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որից`
(տող8010- տող 8110 - տող 8161 - տող 8170- տող 8190- տող 8197- տող 8198 - տող 8210)</t>
  </si>
  <si>
    <t>ծախսերի ֆինանսավորմանը չուղղված համայնքի բյուջեի միջոցների տարեսկզբի ազատ մնացորդի գումարը</t>
  </si>
  <si>
    <t>Բ. ԱՐՏԱՔԻՆ ԱՂԲՅՈՒՐՆԵՐ, այդ թվում` 
(տող 8210)</t>
  </si>
  <si>
    <t>1. ՓՈԽԱՌՈՒ ՄԻՋՈՑՆԵՐ, այդ թվում` 
(տող 8211+տող 8220)</t>
  </si>
  <si>
    <t xml:space="preserve"> 1.1. Արժեթղթեր (բացառությամբ բաժնետոմսերի և կապիտալում այլ մասնակցության) , որից`</t>
  </si>
  <si>
    <t>1.2. Վարկեր և փոխատվություններ(ստացում և մարում), այդ թվում 
   տող 8221+տող 8240</t>
  </si>
  <si>
    <t>նախկինում տրամադրված փոխատվությունների դիմաց ստացվող մարումներից մուտքեր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</si>
  <si>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</si>
  <si>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ԾԱՌԱՅՈՒԹՅՈՒՆՆԵՐ, այդ թվում`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</si>
  <si>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</si>
  <si>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</si>
  <si>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</si>
  <si>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</si>
  <si>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</si>
  <si>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</si>
  <si>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</si>
  <si>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</si>
  <si>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</si>
  <si>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</si>
  <si>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</si>
  <si>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</si>
  <si>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</si>
  <si>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</si>
  <si>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</si>
  <si>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</si>
  <si>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</si>
  <si>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</si>
  <si>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</si>
  <si>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</si>
  <si>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</si>
  <si>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</si>
  <si>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</si>
  <si>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ՊԱՇՏՊԱՆՈՒԹՅՈՒՆ, այդ թվում` (տող2210+2220+տող2230+տող2240+տող2250)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</si>
  <si>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</si>
  <si>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</si>
  <si>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</si>
  <si>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</si>
  <si>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</si>
  <si>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</si>
  <si>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</si>
  <si>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Պաշտպանություն (այլ դասերին չպատկանող), որից`</t>
  </si>
  <si>
    <t>Պաշտպանություն (այլ դասերին չպատկանող)</t>
  </si>
  <si>
    <t>ՀԱՍԱՐԱԿԱԿԱՆ ԿԱՐԳ, ԱՆՎՏԱՆԳՈՒԹՅՈՒՆ և ԴԱՏԱԿԱՆ ԳՈՐԾՈՒՆԵՈՒԹՅՈՒՆ, այդ թվում (տող2310+տող2320+տող2330+տող2340+տող2350+տող2360+տող2370)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</si>
  <si>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</si>
  <si>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</si>
  <si>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</si>
  <si>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</si>
  <si>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</si>
  <si>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</si>
  <si>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</si>
  <si>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</si>
  <si>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</si>
  <si>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</si>
  <si>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</si>
  <si>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</si>
  <si>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</si>
  <si>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</si>
  <si>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</si>
  <si>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</si>
  <si>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</si>
  <si>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ՏՆՏԵՍԱԿԱՆ ՀԱՐԱԲԵՐՈՒԹՅՈՒՆՆԵՐ, այդ թվում` (տող2410+տող2420+տող2430+տող2440+տող2450+տող2460+տող2470+տող2480+տող2490)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</si>
  <si>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</si>
  <si>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</si>
  <si>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</si>
  <si>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</si>
  <si>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</si>
  <si>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</si>
  <si>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</si>
  <si>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</si>
  <si>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</si>
  <si>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</si>
  <si>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</si>
  <si>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</si>
  <si>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</si>
  <si>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</si>
  <si>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</si>
  <si>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</si>
  <si>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</si>
  <si>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</si>
  <si>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</si>
  <si>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</si>
  <si>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</si>
  <si>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</si>
  <si>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</si>
  <si>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</si>
  <si>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</si>
  <si>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</si>
  <si>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</si>
  <si>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</si>
  <si>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</si>
  <si>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</si>
  <si>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</si>
  <si>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</si>
  <si>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</si>
  <si>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</si>
  <si>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</si>
  <si>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</si>
  <si>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</si>
  <si>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</si>
  <si>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</si>
  <si>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</si>
  <si>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</si>
  <si>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</si>
  <si>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>ՇՐՋԱԿԱ ՄԻՋԱՎԱՅՐԻ ՊԱՇՏՊԱՆՈՒԹՅՈՒՆ, այդ թվում` (տող2510+տող2520+տող2530+տող2540+տող2550+տող2560)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</si>
  <si>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</si>
  <si>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</si>
  <si>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</si>
  <si>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</si>
  <si>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</si>
  <si>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</si>
  <si>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</si>
  <si>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</si>
  <si>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</si>
  <si>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</si>
  <si>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</si>
  <si>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</si>
  <si>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այդ թվում` (տող3610+տող3620+տող3630+տող3640+տող3650+տող3660)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</si>
  <si>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</si>
  <si>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</si>
  <si>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</si>
  <si>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</si>
  <si>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</si>
  <si>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</si>
  <si>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</si>
  <si>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</si>
  <si>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</si>
  <si>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</si>
  <si>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</si>
  <si>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</si>
  <si>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այդ թվում` (տող2710+տող2720+տող2730+տող2740+տող2750+տող2760)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</si>
  <si>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</si>
  <si>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</si>
  <si>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</si>
  <si>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</si>
  <si>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</si>
  <si>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</si>
  <si>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</si>
  <si>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</si>
  <si>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</si>
  <si>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</si>
  <si>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</si>
  <si>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</si>
  <si>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</si>
  <si>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</si>
  <si>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</si>
  <si>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</si>
  <si>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</si>
  <si>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</si>
  <si>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</si>
  <si>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</si>
  <si>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</si>
  <si>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այդ թվում` (տող2810+տող2820+տող2830+տող2840+տող2850+տող2860)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</si>
  <si>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</si>
  <si>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</si>
  <si>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</si>
  <si>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</si>
  <si>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</si>
  <si>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</si>
  <si>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</si>
  <si>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</si>
  <si>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</si>
  <si>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</si>
  <si>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</si>
  <si>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</si>
  <si>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</si>
  <si>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</si>
  <si>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</si>
  <si>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</si>
  <si>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</si>
  <si>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</si>
  <si>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</si>
  <si>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</si>
  <si>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</si>
  <si>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</si>
  <si>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>ԿՐԹՈՒԹՅՈՒՆ, այդ թվում` (տող2910+տող2920+տող2930+տող2940+տող2950+տող2960+տող2970+տող2980)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</si>
  <si>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</si>
  <si>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</si>
  <si>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</si>
  <si>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</si>
  <si>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</si>
  <si>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</si>
  <si>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</si>
  <si>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</si>
  <si>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</si>
  <si>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</si>
  <si>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</si>
  <si>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</si>
  <si>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</si>
  <si>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</si>
  <si>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</si>
  <si>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</si>
  <si>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</si>
  <si>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</si>
  <si>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</si>
  <si>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</si>
  <si>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</si>
  <si>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այդ թվում` (տող3010+տող3020+տող3030+տող3040+տող3050+տող3060+տող3070+տող3080+տող3090)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</si>
  <si>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</si>
  <si>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</si>
  <si>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</si>
  <si>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</si>
  <si>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</si>
  <si>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</si>
  <si>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</si>
  <si>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</si>
  <si>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</si>
  <si>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</si>
  <si>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</si>
  <si>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</si>
  <si>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</si>
  <si>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</si>
  <si>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</si>
  <si>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</si>
  <si>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որից` </t>
  </si>
  <si>
    <t>ՀԻՄՆԱԿԱՆ ԲԱԺԻՆՆԵՐԻՆ ՉԴԱՍՎՈՂ ՊԱՀՈՒՍՏԱՅԻՆ ՖՈՆԴԵՐ, այդ թվում` (տող3110)</t>
  </si>
  <si>
    <t xml:space="preserve">ՀՀ կառավարության և համայնքների պահուստային ֆոնդ, որից` </t>
  </si>
  <si>
    <t>ՀՀ համայնքների պահուստային ֆոնդ</t>
  </si>
  <si>
    <t>ԸՆԴԱՄԵՆԸ ԾԱԽՍԵՐ, այդ թվում` (տող4050+տող5000+տող 6000)</t>
  </si>
  <si>
    <t xml:space="preserve">Ա. ԸՆԹԱՑԻԿ  ԾԱԽՍԵՐ, այդ թվում`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</si>
  <si>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ՎԱՐՁԱՏՐՈՒԹՅՈՒՆ, այդ թվում`
(տող4110+տող4120+տող4130)                                                                     </t>
  </si>
  <si>
    <t>ԴՐԱՄՈՎ ՎՃԱՐՎՈՂ ԱՇԽԱՏԱՎԱՐՁԵՐ ԵՎ ՀԱՎԵԼԱՎՃԱՐՆԵՐ, որից`                   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</si>
  <si>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</si>
  <si>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</si>
  <si>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</si>
  <si>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ՀԱՎԵԼԱՎՃԱՐՆԵՐ, որից` 
(տող4121)</t>
  </si>
  <si>
    <t xml:space="preserve"> -Բնեղեն աշխատավարձեր և հավելավճարներ</t>
  </si>
  <si>
    <t>ՓԱՍՏԱՑԻ ՍՈՑԻԱԼԱԿԱՆ ԱՊԱՀՈՎՈՒԹՅԱՆ ՎՃԱՐՆԵՐ, որից` 
(տող4131)</t>
  </si>
  <si>
    <t xml:space="preserve"> -Սոցիալական ապահովության վճարներ</t>
  </si>
  <si>
    <t>1.2 ԾԱՌԱՅՈՒԹՅՈՒՆՆԵՐԻ ԵՎ ԱՊՐԱՆՔՆԵՐԻ ՁԵՌՔ ԲԵՐՈՒՄ, այդ թվում`  (տող4210+տող4220+տող4230+տող4240+տող4250+տող4260)</t>
  </si>
  <si>
    <t>ՇԱՐՈՒՆԱԿԱԿԱՆ ԾԱԽՍԵՐ, որից`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</si>
  <si>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</si>
  <si>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</si>
  <si>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</si>
  <si>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</si>
  <si>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</si>
  <si>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</si>
  <si>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</si>
  <si>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որից` 
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</si>
  <si>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</si>
  <si>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</si>
  <si>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</si>
  <si>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ԲԵՐՈՒՄ, որից`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</si>
  <si>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</si>
  <si>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</si>
  <si>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</si>
  <si>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</si>
  <si>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</si>
  <si>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</si>
  <si>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</si>
  <si>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</si>
  <si>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ԲԵՐՈՒՄ, որից`  
(տող 4241)</t>
  </si>
  <si>
    <t xml:space="preserve"> -Մասնագիտական ծառայություններ</t>
  </si>
  <si>
    <t>ԸՆԹԱՑԻԿ ՆՈՐՈԳՈՒՄ ԵՎ ՊԱՀՊԱՆՈՒՄ, որից (ծառայություններ և նյութեր) 
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</si>
  <si>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</si>
  <si>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</si>
  <si>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որից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</si>
  <si>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</si>
  <si>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</si>
  <si>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</si>
  <si>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</si>
  <si>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</si>
  <si>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</si>
  <si>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</si>
  <si>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</si>
  <si>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այդ թվում 
(տող4310+տող 4320+տող4330)</t>
  </si>
  <si>
    <t>ՆԵՐՔԻՆ ՏՈԿՈՍԱՎՃԱՐՆԵՐ, որից
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</si>
  <si>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</si>
  <si>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</si>
  <si>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</si>
  <si>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</si>
  <si>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</si>
  <si>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ՎՃԱՐՆԵՐ, որից` 
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</si>
  <si>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</si>
  <si>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</si>
  <si>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</si>
  <si>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ՍՈՒԲՍԻԴԻԱՆԵՐ, այդ թվում  
(տող4410+տող4420)</t>
  </si>
  <si>
    <t>ՍՈՒԲՍԻԴԻԱՆԵՐ ՊԵՏԱԿԱՆ (ՀԱՄԱՅՆՔԱՅԻՆ) ԿԱԶՄԱԿԵՐՊՈՒԹՅՈՒՆՆԵՐԻՆ, որից`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</si>
  <si>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</si>
  <si>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</si>
  <si>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ԿԱԶՄԱԿԵՐՊՈՒԹՅՈՒՆՆԵՐԻՆ, որից` 
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</si>
  <si>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</si>
  <si>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</si>
  <si>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ԴՐԱՄԱՇՆՈՐՀՆԵՐ, այդ թվում` (տող4510+տող4520+տող4530+տող4540)</t>
  </si>
  <si>
    <t>ԴՐԱՄԱՇՆՈՐՀՆԵՐ ՕՏԱՐԵՐԿՐՅԱ ԿԱՌԱՎԱՐՈՒԹՅՈՒՆՆԵՐԻՆ, որից` 
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</si>
  <si>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</si>
  <si>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</si>
  <si>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ԿԱԶՄԱԿԵՐՊՈՒԹՅՈՒՆՆԵՐԻՆ, որից` 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</si>
  <si>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</si>
  <si>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</si>
  <si>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ՄԱԿԱՐԴԱԿՆԵՐԻՆ, որից`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</si>
  <si>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</si>
  <si>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</si>
  <si>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դրամաշնորհներ, այդ թվում`            (տող 4534+տող 4537 +տող 4538)</t>
  </si>
  <si>
    <t xml:space="preserve"> - տեղական ինքնակառավրման մարմիններին,որից` 
(տող  4535+տող 4536)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</si>
  <si>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</si>
  <si>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</si>
  <si>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</si>
  <si>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</si>
  <si>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ՄԱԿԱՐԴԱԿՆԵՐԻՆ, որից`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</si>
  <si>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</si>
  <si>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</si>
  <si>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դրամաշնորհներ, այդ թվում`              (տող 4544+տող 4547 +տող 4548)</t>
  </si>
  <si>
    <t xml:space="preserve"> - տեղական ինքնակառավրման մարմիններին,որից`     (տող  4545+տող 4546)</t>
  </si>
  <si>
    <t xml:space="preserve">ՀՀ այլ համայնքներին </t>
  </si>
  <si>
    <t>1.6 ՍՈՑԻԱԼԱԿԱՆ ՆՊԱՍՏՆԵՐ ԵՎ ԿԵՆՍԱԹՈՇԱԿՆԵՐ, այդ թվում`
(տող4610+տող4630+տող4640)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</si>
  <si>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</si>
  <si>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</si>
  <si>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</si>
  <si>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որից`
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</si>
  <si>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</si>
  <si>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</si>
  <si>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</si>
  <si>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</si>
  <si>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ԿԵՆՍԱԹՈՇԱԿՆԵՐ, որից` 
(տող4641) </t>
  </si>
  <si>
    <t xml:space="preserve"> -Կենսաթոշակներ</t>
  </si>
  <si>
    <t>1.7 ԱՅԼ ԾԱԽՍԵՐ, այդ թվում` (տող4710+տող4720+տող4730+տող4740+տող4750+տող4760+տող4770)</t>
  </si>
  <si>
    <t xml:space="preserve">ՆՎԻՐԱՏՎՈՒԹՅՈՒՆՆԵՐ ՈՉ ԿԱՌԱՎԱՐԱԿԱՆ (ՀԱՍԱՐԱԿԱԿԱՆ) ԿԱԶՄԱԿԵՐՊՈՒԹՅՈՒՆՆԵՐԻՆ, որից`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</si>
  <si>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</si>
  <si>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</si>
  <si>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որից`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</si>
  <si>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</si>
  <si>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</si>
  <si>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</si>
  <si>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</si>
  <si>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ՏՈՒԳԱՆՔՆԵՐ, որից` 
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</si>
  <si>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</si>
  <si>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ՎԵՐԱԿԱՆԳՆՈՒՄ, որից`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</si>
  <si>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</si>
  <si>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</si>
  <si>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ՎԵՐԱԿԱՆԳՆՈՒՄ, որից 
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</si>
  <si>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</si>
  <si>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ԾԱԽՍԵՐ, որից`
 (տող4761)</t>
  </si>
  <si>
    <t xml:space="preserve"> -Այլ ծախսեր</t>
  </si>
  <si>
    <t>ՊԱՀՈՒՍՏԱՅԻՆ ՄԻՋՈՑՆԵՐ, որից` 
(տող4771)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</si>
  <si>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</si>
  <si>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</si>
  <si>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t>Բ. ՈՉ ՖԻՆԱՆՍԱԿԱՆ ԱԿՏԻՎՆԵՐԻ ԳԾՈՎ ԾԱԽՍԵՐ, այդ թվում`     (տող5100+տող5200+տող5300+տող5400)</t>
  </si>
  <si>
    <t>1.1. ՀԻՄՆԱԿԱՆ ՄԻՋՈՑՆԵՐ, այդ թվում`
(տող5110+տող5120+տող5130)</t>
  </si>
  <si>
    <t>ՇԵՆՔԵՐ ԵՎ ՇԻՆՈՒԹՅՈՒՆՆԵՐ, որից`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</si>
  <si>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</si>
  <si>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</si>
  <si>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</si>
  <si>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ՍԱՐՔԱՎՈՐՈՒՄՆԵՐ, որից`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</si>
  <si>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</si>
  <si>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</si>
  <si>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</si>
  <si>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որից`
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</si>
  <si>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</si>
  <si>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</si>
  <si>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</si>
  <si>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</si>
  <si>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ՊԱՇԱՐՆԵՐ, այդ թվում`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</si>
  <si>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</si>
  <si>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</si>
  <si>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</si>
  <si>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</si>
  <si>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այդ թվում`
(տող 5311)</t>
  </si>
  <si>
    <t xml:space="preserve"> -Բարձրարժեք ակտիվներ</t>
  </si>
  <si>
    <t>1.4 ՉԱՐՏԱԴՐՎԱԾ ԱԿՏԻՎՆԵՐ, այդ թվում`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</si>
  <si>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</si>
  <si>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</si>
  <si>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</si>
  <si>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</si>
  <si>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ՄՈՒՏՔԵՐ, այդ թվում` (տող6100+տող6200+տող6300+տող6400)</t>
  </si>
  <si>
    <t xml:space="preserve">ՀԻՄՆԱԿԱՆ ՄԻՋՈՑՆԵՐԻ ԻՐԱՑՈՒՄԻՑ ՄՈՒՏՔԵՐ, այդ թվում`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</si>
  <si>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</si>
  <si>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</si>
  <si>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</si>
  <si>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ՄՈՒՏՔԵՐ, այդ թվում`
 (տող6210+տող6220)</t>
  </si>
  <si>
    <t xml:space="preserve"> ՌԱԶՄԱՎԱՐԱԿԱՆ ՀԱՄԱՅՆՔԱՅԻՆ ՊԱՇԱՐՆԵՐԻ ԻՐԱՑՈՒՄԻՑ ՄՈՒՏՔԵՐ</t>
  </si>
  <si>
    <t>ԱՅԼ ՊԱՇԱՐՆԵՐԻ ԻՐԱՑՈՒՄԻՑ ՄՈՒՏՔԵՐ, որից` 
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</si>
  <si>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</si>
  <si>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</si>
  <si>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</si>
  <si>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ՄՈՒՏՔԵՐ, այդ թվում` 
(տող 6310)</t>
  </si>
  <si>
    <t>ԲԱՐՁՐԱՐԺԵՔ ԱԿՏԻՎՆԵՐԻ ԻՐԱՑՈՒՄԻՑ ՄՈՒՏՔԵՐ</t>
  </si>
  <si>
    <t>ՉԱՐՏԱԴՐՎԱԾ ԱԿՏԻՎՆԵՐԻ ԻՐԱՑՈՒՄԻՑ ՄՈՒՏՔԵՐ, այդ թվում`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</si>
  <si>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</si>
  <si>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</si>
  <si>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</si>
  <si>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</si>
  <si>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</si>
  <si>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</si>
  <si>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Ընդհանուր բնույթի հանրային ծառայություններ (այլ դասերին չպատկանող), որից` </t>
  </si>
  <si>
    <t xml:space="preserve"> - Ընդհանուր բնույթի այլ ծառայություններ</t>
  </si>
  <si>
    <t>ՀԱՍԱՐԱԿԱԿԱՆ ԿԱՐԳ, ԱՆՎՏԱՆԳՈՒԹՅՈՒՆ և ԴԱՏԱԿԱՆ ԳՈՐԾՈՒՆԵՈՒԹՅՈՒՆ, այդ թվում` (տող2310+տող2320+տող2330+տող2340+տող2350+տող2360+տող2370)</t>
  </si>
  <si>
    <t>Հասարակական կարգ և անվտանգություն (այլ դասերին չպատկանող), որից`</t>
  </si>
  <si>
    <t>ՇՐՋԱԿԱ ՄԻՋԱՎԱՅՐԻ ՊԱՇՏՊԱՆՈՒԹՅՈՒՆ, 
այդ թվում` (տող2510+տող2520+տող2530+տող2540+տող2550+տող2560)</t>
  </si>
  <si>
    <t xml:space="preserve">.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</si>
  <si>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</si>
  <si>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</si>
  <si>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ՀԱՆԳԻՍՏ, ՄՇԱԿՈՒՅԹ ԵՎ ԿՐՈՆ, այդ թվում`
(տող2810+տող2820+տող2830+տող2840+տող2850+տող2860)</t>
  </si>
  <si>
    <t>ԿՐԹՈՒԹՅՈՒՆ, այդ թվում` 
(տող2910+տող2920+տող2930+տող2940+տող2950+տող2960+տող2970+տող2980)</t>
  </si>
  <si>
    <t>Ըստ մակարդակների չդասակարգվող կրթություն, որից`</t>
  </si>
  <si>
    <t>-Շենքերի և շինությունների կառուցում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</si>
  <si>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</si>
  <si>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</si>
  <si>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</si>
  <si>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այդ թվում`
 (տող3110)</t>
  </si>
  <si>
    <t xml:space="preserve"> -Պարգևատրումներ, դրամական խրախուսումներ և հատուկ վճարներ</t>
  </si>
  <si>
    <t>ՀԱՎԵԼՎԱԾ 3</t>
  </si>
  <si>
    <t xml:space="preserve">  ՀԱՎԵԼՎԱԾ  4</t>
  </si>
  <si>
    <t xml:space="preserve">  ՀԱՎԵԼՎԱԾ  5</t>
  </si>
  <si>
    <t>Ընդամենը (ս.4+ս.5)</t>
  </si>
  <si>
    <t xml:space="preserve">Տողի NN  </t>
  </si>
  <si>
    <t>ՀԱՄԱՅՆՔԻ ԲՅՈՒՋԵԻ ՄԻՋՈՑՆԵՐԻ ՏԱՐԵՎԵՐՋԻ ՀԱՎԵԼՈՒՐԴԸ  ԿԱՄ  ԴԵՖԻՑԻՏԸ  (ՊԱԿԱՍՈՒՐԴԸ)</t>
  </si>
  <si>
    <t>Ընդամենը (ս.5+ս.6)</t>
  </si>
  <si>
    <t xml:space="preserve">       այդ թվում`</t>
  </si>
  <si>
    <t xml:space="preserve">Տողի          NN  </t>
  </si>
  <si>
    <r>
      <t xml:space="preserve">         </t>
    </r>
    <r>
      <rPr>
        <b/>
        <sz val="8"/>
        <rFont val="GHEA Grapalat"/>
        <family val="3"/>
      </rPr>
      <t xml:space="preserve">                                </t>
    </r>
  </si>
  <si>
    <r>
      <t xml:space="preserve"> </t>
    </r>
    <r>
      <rPr>
        <b/>
        <sz val="8"/>
        <rFont val="GHEA Grapalat"/>
        <family val="3"/>
      </rPr>
      <t>ՀԱՄԱՅՆՔԻ  ԲՅՈՒՋԵԻ ԾԱԽՍԵՐԸ` ԸՍՏ ԲՅՈՒՋԵՏԱՅԻՆ ԾԱԽՍԵՐԻ  ԳՈՐԾԱՌՆԱԿԱՆ ԵՎ ՏՆՏԵՍԱԳԻՏԱԿԱՆ  ԴԱՍԱԿԱՐԳՄԱՆ</t>
    </r>
  </si>
  <si>
    <t xml:space="preserve">  Ընդամենը  (ս.7 +ս.8)</t>
  </si>
  <si>
    <r>
      <t xml:space="preserve"> ՀԱ</t>
    </r>
    <r>
      <rPr>
        <b/>
        <u val="single"/>
        <sz val="8"/>
        <rFont val="GHEA Grapalat"/>
        <family val="3"/>
      </rPr>
      <t>ՎԵԼՎԱԾ 6</t>
    </r>
  </si>
  <si>
    <r>
      <t xml:space="preserve">                                                                                           </t>
    </r>
    <r>
      <rPr>
        <b/>
        <u val="single"/>
        <sz val="8"/>
        <rFont val="GHEA Grapalat"/>
        <family val="3"/>
      </rPr>
      <t>ՀԱՎԵԼՎԱԾ 1</t>
    </r>
  </si>
  <si>
    <r>
      <rPr>
        <b/>
        <sz val="9"/>
        <rFont val="GHEA Grapalat"/>
        <family val="3"/>
      </rPr>
      <t xml:space="preserve">ԸՆԴԱՄԵՆԸ ԵԿԱՄՈՒՏՆԵՐ  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1100 + տող 1200+տող 1300)  </t>
    </r>
    <r>
      <rPr>
        <sz val="9"/>
        <rFont val="GHEA Grapalat"/>
        <family val="3"/>
      </rPr>
      <t xml:space="preserve">  </t>
    </r>
  </si>
  <si>
    <r>
      <t>այդ թվում՛</t>
    </r>
    <r>
      <rPr>
        <b/>
        <sz val="9"/>
        <rFont val="GHEA Grapalat"/>
        <family val="3"/>
      </rPr>
      <t xml:space="preserve"> 1.ՀԱՐԿԵՐ ԵՎ ՏՈՒՐՔԵՐ 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 1110 + տող 1120 + տող 1130 + տող 1140 + տող 1150)               </t>
    </r>
  </si>
  <si>
    <r>
      <t>այդ թվում</t>
    </r>
    <r>
      <rPr>
        <b/>
        <sz val="9"/>
        <rFont val="GHEA Grapalat"/>
        <family val="3"/>
      </rPr>
      <t xml:space="preserve">`1.1 Գույքային հարկեր անշարժ գույքից </t>
    </r>
    <r>
      <rPr>
        <sz val="8"/>
        <rFont val="GHEA Grapalat"/>
        <family val="3"/>
      </rPr>
      <t>(տող 1111 + տող 1112)</t>
    </r>
  </si>
  <si>
    <r>
      <t xml:space="preserve">1.4 Համայնքի բյուջե վճարվող պետական տուրքեր </t>
    </r>
    <r>
      <rPr>
        <sz val="8"/>
        <rFont val="GHEA Grapalat"/>
        <family val="3"/>
      </rPr>
      <t xml:space="preserve"> (տող 1141 + տող 1142), այդ թվում`  </t>
    </r>
  </si>
  <si>
    <r>
      <t xml:space="preserve"> 1.5 Այլ հարկային եկամուտներ  </t>
    </r>
    <r>
      <rPr>
        <sz val="8"/>
        <rFont val="GHEA Grapalat"/>
        <family val="3"/>
      </rPr>
      <t>(տող 1151 + տող 1155 ),</t>
    </r>
    <r>
      <rPr>
        <sz val="9"/>
        <rFont val="GHEA Grapalat"/>
        <family val="3"/>
      </rPr>
      <t xml:space="preserve">    այդ թվում`    </t>
    </r>
  </si>
  <si>
    <r>
      <t xml:space="preserve">Օրենքով պետ. բյուջե ամրագրվող հարկերից և այլ պարտադիր վճարներից  մասհանումներ համայնքների բյուջեներ   </t>
    </r>
    <r>
      <rPr>
        <sz val="8"/>
        <rFont val="GHEA Grapalat"/>
        <family val="3"/>
      </rPr>
      <t xml:space="preserve">(տող 1152 + տող 1153 + տող 1154),          որից`  </t>
    </r>
  </si>
  <si>
    <r>
      <rPr>
        <b/>
        <sz val="9"/>
        <rFont val="GHEA Grapalat"/>
        <family val="3"/>
      </rPr>
      <t>2. ՊԱՇՏՈՆԱԿԱՆ ԴՐԱՄԱՇՆՈՐՀՆԵՐ</t>
    </r>
    <r>
      <rPr>
        <sz val="8"/>
        <rFont val="GHEA Grapalat"/>
        <family val="3"/>
      </rPr>
      <t xml:space="preserve"> (տող 1210 + տող 1220 + տող 1230 + տող 1240 + տող 1250 + տող 1260)</t>
    </r>
  </si>
  <si>
    <r>
      <t xml:space="preserve">2.5 Ընթացիկ ներքին պաշտոնական դրամաշնորհներ` ստացված կառավարման այլ մակարդակներից </t>
    </r>
    <r>
      <rPr>
        <sz val="8"/>
        <rFont val="GHEA Grapalat"/>
        <family val="3"/>
      </rPr>
      <t xml:space="preserve">(տող 1251 + տող 1252 + տող 1255 + տող 1256) ,    որից`      </t>
    </r>
  </si>
  <si>
    <r>
      <t xml:space="preserve"> Պետական բյուջեից տրամադրվող այլ դոտացիաներ </t>
    </r>
    <r>
      <rPr>
        <sz val="8"/>
        <rFont val="GHEA Grapalat"/>
        <family val="3"/>
      </rPr>
      <t>(տող 1253 + տող 1254)</t>
    </r>
    <r>
      <rPr>
        <sz val="9"/>
        <rFont val="GHEA Grapalat"/>
        <family val="3"/>
      </rPr>
      <t xml:space="preserve">    այդ թվում`   </t>
    </r>
  </si>
  <si>
    <r>
      <t xml:space="preserve"> 2.6 Կապիտալ ներքին պաշտոնական դրամաշնորհներ` ստացված կառավարման այլ մակարդակներից   </t>
    </r>
    <r>
      <rPr>
        <sz val="8"/>
        <rFont val="GHEA Grapalat"/>
        <family val="3"/>
      </rPr>
      <t>(տող 1261 + տող 1262)</t>
    </r>
  </si>
  <si>
    <r>
      <t xml:space="preserve">3. ԱՅԼ ԵԿԱՄՈՒՏՆԵՐ  </t>
    </r>
    <r>
      <rPr>
        <sz val="8"/>
        <rFont val="GHEA Grapalat"/>
        <family val="3"/>
      </rPr>
      <t xml:space="preserve">(տող 1310 + տող 1320 + տող 1330 + տող 1340 + տող 1350 + տող 1360 + տող 1370 + տող 1380 + տող 1390),               այդ թվում`    </t>
    </r>
  </si>
  <si>
    <r>
      <t xml:space="preserve">3.3 Գույքի վարձակալությունից եկամուտներ  </t>
    </r>
    <r>
      <rPr>
        <sz val="8"/>
        <rFont val="GHEA Grapalat"/>
        <family val="3"/>
      </rPr>
      <t>(տող 1331 + տող 1332 + տող 1333 +  տող 1334)</t>
    </r>
  </si>
  <si>
    <r>
      <t xml:space="preserve">3.4 Համայնքի բյուջեի եկամուտներ ապրանքների մատակարարումից և ծառայությունների մատուցումից  </t>
    </r>
    <r>
      <rPr>
        <sz val="8"/>
        <rFont val="GHEA Grapalat"/>
        <family val="3"/>
      </rPr>
      <t xml:space="preserve"> (տող 1341 + տող 1342+ տող 1343)</t>
    </r>
  </si>
  <si>
    <r>
      <rPr>
        <b/>
        <sz val="8"/>
        <rFont val="GHEA Grapalat"/>
        <family val="3"/>
      </rP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</si>
  <si>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3.6 Մուտքեր տույժերից, տուգանքներից </t>
    </r>
    <r>
      <rPr>
        <sz val="8"/>
        <rFont val="GHEA Grapalat"/>
        <family val="3"/>
      </rPr>
      <t>(տող 1361 + տող 1362)</t>
    </r>
  </si>
  <si>
    <r>
      <t>3.7 Ընթացիկ ոչ պաշտոնական դրամաշնորհներ</t>
    </r>
    <r>
      <rPr>
        <sz val="8"/>
        <rFont val="GHEA Grapalat"/>
        <family val="3"/>
      </rPr>
      <t xml:space="preserve"> (տող 1371 + տող 1372)</t>
    </r>
  </si>
  <si>
    <r>
      <t xml:space="preserve">3.8 Կապիտալ ոչ պաշտոնական դրամաշնորհներ   </t>
    </r>
    <r>
      <rPr>
        <sz val="8"/>
        <rFont val="GHEA Grapalat"/>
        <family val="3"/>
      </rPr>
      <t xml:space="preserve"> (տող 1381 + տող 1382)</t>
    </r>
  </si>
  <si>
    <r>
      <t>3.9 Այլ եկամուտներ</t>
    </r>
    <r>
      <rPr>
        <sz val="8"/>
        <rFont val="GHEA Grapalat"/>
        <family val="3"/>
      </rPr>
      <t xml:space="preserve"> (տող 1391 + տող 1392 + տող 1393)</t>
    </r>
  </si>
  <si>
    <r>
      <t xml:space="preserve">1.3 Տեղական տուրքեր, այդ թվում`  
</t>
    </r>
    <r>
      <rPr>
        <sz val="8"/>
        <rFont val="GHEA Grapalat"/>
        <family val="3"/>
      </rPr>
      <t>(տող 1132 + տող 1135 + տող 1136 + տող 1137 + տող 1138 + տող 1139 + տող 1140 + տող 1141 + տող 1142 + տող 1143 + տող 1144+տող 1145+տող1146+ տող1147 +տող1148 +տող1149)</t>
    </r>
  </si>
  <si>
    <t>Տողի NN</t>
  </si>
  <si>
    <t>Եկամտատեսակները</t>
  </si>
  <si>
    <t xml:space="preserve">  Ընդամենը (ս.7 +ս.8)</t>
  </si>
  <si>
    <r>
      <t xml:space="preserve">       </t>
    </r>
    <r>
      <rPr>
        <b/>
        <sz val="8"/>
        <rFont val="GHEA Grapalat"/>
        <family val="3"/>
      </rPr>
      <t xml:space="preserve">          </t>
    </r>
  </si>
  <si>
    <r>
      <t xml:space="preserve">                                                                       </t>
    </r>
    <r>
      <rPr>
        <b/>
        <u val="single"/>
        <sz val="8"/>
        <rFont val="GHEA Grapalat"/>
        <family val="3"/>
      </rPr>
      <t>ՀԱՎԵԼՎԱԾ 2</t>
    </r>
  </si>
  <si>
    <t>2021 ԹՎԱԿԱՆԻ ԲՅՈՒՋԵ</t>
  </si>
  <si>
    <t xml:space="preserve"> ԿՈՏԱՅՔԻ ՄԱՐԶ</t>
  </si>
  <si>
    <t>Կենտրոնական գանձապետարան</t>
  </si>
  <si>
    <r>
      <t xml:space="preserve">                                                                                           </t>
    </r>
    <r>
      <rPr>
        <b/>
        <sz val="16"/>
        <rFont val="GHEA Grapalat"/>
        <family val="3"/>
      </rPr>
      <t>ՀԱՅԱՍՏԱՆԻ  ՀԱՆՐԱՊԵՏՈՒԹՅՈՒՆ</t>
    </r>
  </si>
  <si>
    <r>
      <t xml:space="preserve">ԾԱՂԿԱՁՈՐ </t>
    </r>
    <r>
      <rPr>
        <b/>
        <i/>
        <sz val="14"/>
        <rFont val="GHEA Grapalat"/>
        <family val="3"/>
      </rPr>
      <t xml:space="preserve"> </t>
    </r>
    <r>
      <rPr>
        <b/>
        <i/>
        <sz val="18"/>
        <rFont val="GHEA Grapalat"/>
        <family val="3"/>
      </rPr>
      <t>ՀԱՄԱՅՆՔ</t>
    </r>
  </si>
  <si>
    <r>
      <t xml:space="preserve">                        </t>
    </r>
    <r>
      <rPr>
        <sz val="11"/>
        <rFont val="GHEA Grapalat"/>
        <family val="3"/>
      </rPr>
      <t>ՀԱՄԱՅՆՔԻ ՂԵԿԱՎԱՐ</t>
    </r>
  </si>
  <si>
    <t xml:space="preserve">Ծաղկաձոր համայնքի ավագանու 14,10.2021թ 90 -Ն   որոշման  </t>
  </si>
  <si>
    <t xml:space="preserve">                    Ծաղկաձոր համայնքի ավագանու      14,10,2021թ   90-Ն որոշման </t>
  </si>
  <si>
    <t xml:space="preserve">Ծաղկաձոր համայնքի ավագանու 14,10.2021թ  90-Ն            որոշման </t>
  </si>
  <si>
    <t xml:space="preserve">Ծաղկաձոր համայնքի ավագանու 14,10.2021թ 90 -Ն            որոշման </t>
  </si>
  <si>
    <t xml:space="preserve">Ծաղկաձոր համայնքի ավագանու 14,10.2021թ         90- Ն  որոշման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</si>
</sst>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00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13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 LatArm"/>
      <family val="2"/>
    </font>
    <font>
      <b/>
      <u val="single"/>
      <sz val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8"/>
      <color indexed="9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b/>
      <sz val="10.5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6"/>
      <name val="GHEA Grapalat"/>
      <family val="3"/>
    </font>
    <font>
      <b/>
      <i/>
      <sz val="16"/>
      <name val="GHEA Grapalat"/>
      <family val="3"/>
    </font>
    <font>
      <b/>
      <i/>
      <sz val="18"/>
      <name val="GHEA Grapalat"/>
      <family val="3"/>
    </font>
    <font>
      <b/>
      <i/>
      <sz val="14"/>
      <name val="GHEA Grapalat"/>
      <family val="3"/>
    </font>
    <font>
      <b/>
      <i/>
      <u val="single"/>
      <sz val="18"/>
      <name val="GHEA Grapalat"/>
      <family val="3"/>
    </font>
    <font>
      <b/>
      <i/>
      <sz val="26"/>
      <name val="GHEA Grapalat"/>
      <family val="3"/>
    </font>
    <font>
      <sz val="14"/>
      <name val="GHEA Grapalat"/>
      <family val="3"/>
    </font>
    <font>
      <u val="single"/>
      <sz val="12"/>
      <name val="GHEA Grapalat"/>
      <family val="3"/>
    </font>
    <font>
      <sz val="6"/>
      <name val="GHEA Grapalat"/>
      <family val="3"/>
    </font>
    <font>
      <u val="single"/>
      <sz val="11"/>
      <name val="GHEA Grapalat"/>
      <family val="3"/>
    </font>
    <font>
      <b/>
      <sz val="10"/>
      <name val="Arial LatArm"/>
      <family val="2"/>
    </font>
    <font>
      <sz val="11"/>
      <name val="Arial Armenian"/>
      <family val="2"/>
    </font>
    <font>
      <b/>
      <sz val="9"/>
      <name val="Arial"/>
      <family val="2"/>
    </font>
    <font>
      <sz val="12"/>
      <name val="Arial LatArm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b/>
      <sz val="12"/>
      <name val="Arial Armenian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Armenian"/>
      <family val="2"/>
    </font>
    <font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Unicode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2" applyNumberFormat="0" applyAlignment="0" applyProtection="0"/>
    <xf numFmtId="0" fontId="97" fillId="27" borderId="3" applyNumberFormat="0" applyAlignment="0" applyProtection="0"/>
    <xf numFmtId="0" fontId="98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28" borderId="8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08" fillId="0" borderId="10" applyNumberFormat="0" applyFill="0" applyAlignment="0" applyProtection="0"/>
    <xf numFmtId="0" fontId="10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201" fontId="7" fillId="0" borderId="11" xfId="0" applyNumberFormat="1" applyFont="1" applyBorder="1" applyAlignment="1">
      <alignment horizontal="right"/>
    </xf>
    <xf numFmtId="201" fontId="7" fillId="34" borderId="11" xfId="0" applyNumberFormat="1" applyFont="1" applyFill="1" applyBorder="1" applyAlignment="1">
      <alignment horizontal="right"/>
    </xf>
    <xf numFmtId="20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201" fontId="10" fillId="0" borderId="11" xfId="0" applyNumberFormat="1" applyFont="1" applyBorder="1" applyAlignment="1">
      <alignment horizontal="right"/>
    </xf>
    <xf numFmtId="201" fontId="10" fillId="34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vertical="top" wrapText="1"/>
    </xf>
    <xf numFmtId="201" fontId="7" fillId="34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1" fontId="17" fillId="0" borderId="11" xfId="0" applyNumberFormat="1" applyFont="1" applyBorder="1" applyAlignment="1">
      <alignment horizontal="right" vertical="center" wrapText="1"/>
    </xf>
    <xf numFmtId="201" fontId="17" fillId="0" borderId="11" xfId="0" applyNumberFormat="1" applyFont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top" wrapText="1"/>
    </xf>
    <xf numFmtId="201" fontId="10" fillId="34" borderId="11" xfId="0" applyNumberFormat="1" applyFont="1" applyFill="1" applyBorder="1" applyAlignment="1">
      <alignment horizontal="right" vertical="center" wrapText="1"/>
    </xf>
    <xf numFmtId="201" fontId="7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201" fontId="7" fillId="0" borderId="11" xfId="0" applyNumberFormat="1" applyFont="1" applyBorder="1" applyAlignment="1">
      <alignment horizontal="center" vertical="center"/>
    </xf>
    <xf numFmtId="201" fontId="10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01" fontId="7" fillId="34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01" fontId="7" fillId="0" borderId="11" xfId="0" applyNumberFormat="1" applyFont="1" applyFill="1" applyBorder="1" applyAlignment="1">
      <alignment horizontal="right" vertical="center" wrapText="1"/>
    </xf>
    <xf numFmtId="201" fontId="7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94" fontId="12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 wrapText="1"/>
    </xf>
    <xf numFmtId="195" fontId="20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top" wrapText="1" readingOrder="1"/>
    </xf>
    <xf numFmtId="201" fontId="8" fillId="33" borderId="11" xfId="0" applyNumberFormat="1" applyFont="1" applyFill="1" applyBorder="1" applyAlignment="1">
      <alignment horizontal="right" vertical="center"/>
    </xf>
    <xf numFmtId="201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20" fillId="33" borderId="11" xfId="0" applyNumberFormat="1" applyFont="1" applyFill="1" applyBorder="1" applyAlignment="1">
      <alignment horizontal="left" vertical="top" wrapText="1" readingOrder="1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top" wrapText="1" readingOrder="1"/>
    </xf>
    <xf numFmtId="195" fontId="8" fillId="33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vertical="top" wrapText="1"/>
    </xf>
    <xf numFmtId="201" fontId="8" fillId="33" borderId="11" xfId="0" applyNumberFormat="1" applyFont="1" applyFill="1" applyBorder="1" applyAlignment="1">
      <alignment horizontal="right"/>
    </xf>
    <xf numFmtId="201" fontId="8" fillId="33" borderId="0" xfId="0" applyNumberFormat="1" applyFont="1" applyFill="1" applyBorder="1" applyAlignment="1">
      <alignment/>
    </xf>
    <xf numFmtId="201" fontId="19" fillId="33" borderId="11" xfId="0" applyNumberFormat="1" applyFont="1" applyFill="1" applyBorder="1" applyAlignment="1">
      <alignment horizontal="right" vertical="center"/>
    </xf>
    <xf numFmtId="201" fontId="19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left" vertical="center" wrapText="1"/>
    </xf>
    <xf numFmtId="0" fontId="20" fillId="33" borderId="11" xfId="0" applyNumberFormat="1" applyFont="1" applyFill="1" applyBorder="1" applyAlignment="1">
      <alignment horizontal="justify" vertical="top" wrapText="1" readingOrder="1"/>
    </xf>
    <xf numFmtId="0" fontId="8" fillId="33" borderId="11" xfId="0" applyNumberFormat="1" applyFont="1" applyFill="1" applyBorder="1" applyAlignment="1">
      <alignment vertical="top" wrapText="1" readingOrder="1"/>
    </xf>
    <xf numFmtId="195" fontId="20" fillId="33" borderId="11" xfId="0" applyNumberFormat="1" applyFont="1" applyFill="1" applyBorder="1" applyAlignment="1">
      <alignment vertical="top" wrapText="1"/>
    </xf>
    <xf numFmtId="201" fontId="8" fillId="33" borderId="11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left" vertical="top" wrapText="1" readingOrder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top" wrapText="1" readingOrder="1"/>
    </xf>
    <xf numFmtId="0" fontId="8" fillId="0" borderId="11" xfId="0" applyFont="1" applyFill="1" applyBorder="1" applyAlignment="1">
      <alignment horizontal="center" vertical="center" wrapText="1"/>
    </xf>
    <xf numFmtId="194" fontId="8" fillId="33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vertical="top" wrapText="1"/>
    </xf>
    <xf numFmtId="201" fontId="22" fillId="33" borderId="0" xfId="0" applyNumberFormat="1" applyFont="1" applyFill="1" applyBorder="1" applyAlignment="1">
      <alignment/>
    </xf>
    <xf numFmtId="201" fontId="8" fillId="35" borderId="11" xfId="0" applyNumberFormat="1" applyFont="1" applyFill="1" applyBorder="1" applyAlignment="1">
      <alignment horizontal="right" vertical="center"/>
    </xf>
    <xf numFmtId="49" fontId="21" fillId="33" borderId="11" xfId="0" applyNumberFormat="1" applyFont="1" applyFill="1" applyBorder="1" applyAlignment="1">
      <alignment vertical="center" wrapText="1"/>
    </xf>
    <xf numFmtId="0" fontId="21" fillId="33" borderId="11" xfId="0" applyNumberFormat="1" applyFont="1" applyFill="1" applyBorder="1" applyAlignment="1">
      <alignment horizontal="left" vertical="top" wrapText="1" readingOrder="1"/>
    </xf>
    <xf numFmtId="195" fontId="8" fillId="36" borderId="11" xfId="0" applyNumberFormat="1" applyFont="1" applyFill="1" applyBorder="1" applyAlignment="1">
      <alignment vertical="top" wrapText="1"/>
    </xf>
    <xf numFmtId="201" fontId="8" fillId="35" borderId="11" xfId="0" applyNumberFormat="1" applyFont="1" applyFill="1" applyBorder="1" applyAlignment="1">
      <alignment horizontal="right"/>
    </xf>
    <xf numFmtId="0" fontId="20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vertical="center" wrapText="1"/>
    </xf>
    <xf numFmtId="0" fontId="20" fillId="33" borderId="11" xfId="0" applyNumberFormat="1" applyFont="1" applyFill="1" applyBorder="1" applyAlignment="1">
      <alignment horizontal="left" vertical="center" wrapText="1" readingOrder="1"/>
    </xf>
    <xf numFmtId="0" fontId="8" fillId="33" borderId="11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201" fontId="20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95" fontId="20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194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11" fillId="0" borderId="1" xfId="34" applyFont="1" applyFill="1" applyBorder="1" applyAlignment="1">
      <alignment horizontal="left" vertical="center" wrapText="1"/>
    </xf>
    <xf numFmtId="201" fontId="7" fillId="33" borderId="11" xfId="0" applyNumberFormat="1" applyFont="1" applyFill="1" applyBorder="1" applyAlignment="1">
      <alignment horizontal="right" vertical="center" wrapText="1"/>
    </xf>
    <xf numFmtId="201" fontId="7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1" xfId="0" applyNumberFormat="1" applyFont="1" applyFill="1" applyBorder="1" applyAlignment="1" quotePrefix="1">
      <alignment horizontal="center" vertical="center"/>
    </xf>
    <xf numFmtId="201" fontId="7" fillId="33" borderId="11" xfId="0" applyNumberFormat="1" applyFont="1" applyFill="1" applyBorder="1" applyAlignment="1">
      <alignment horizontal="right" vertical="center"/>
    </xf>
    <xf numFmtId="0" fontId="7" fillId="0" borderId="1" xfId="33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top" wrapText="1"/>
    </xf>
    <xf numFmtId="201" fontId="10" fillId="33" borderId="11" xfId="0" applyNumberFormat="1" applyFont="1" applyFill="1" applyBorder="1" applyAlignment="1">
      <alignment horizontal="right" vertical="center"/>
    </xf>
    <xf numFmtId="201" fontId="7" fillId="35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0" fontId="13" fillId="0" borderId="1" xfId="34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Continuous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35" borderId="1" xfId="34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1" fontId="7" fillId="33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01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195" fontId="28" fillId="0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24" fillId="3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95" fontId="29" fillId="0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 readingOrder="1"/>
    </xf>
    <xf numFmtId="0" fontId="28" fillId="0" borderId="11" xfId="0" applyNumberFormat="1" applyFont="1" applyFill="1" applyBorder="1" applyAlignment="1">
      <alignment horizontal="left" vertical="top" wrapText="1" readingOrder="1"/>
    </xf>
    <xf numFmtId="0" fontId="30" fillId="3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195" fontId="27" fillId="0" borderId="11" xfId="0" applyNumberFormat="1" applyFont="1" applyFill="1" applyBorder="1" applyAlignment="1">
      <alignment vertical="top" wrapText="1"/>
    </xf>
    <xf numFmtId="0" fontId="28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center" wrapText="1" readingOrder="1"/>
    </xf>
    <xf numFmtId="195" fontId="28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top" wrapText="1"/>
    </xf>
    <xf numFmtId="0" fontId="11" fillId="33" borderId="0" xfId="0" applyNumberFormat="1" applyFont="1" applyFill="1" applyBorder="1" applyAlignment="1">
      <alignment horizontal="center" vertical="top" wrapText="1" readingOrder="1"/>
    </xf>
    <xf numFmtId="194" fontId="27" fillId="0" borderId="11" xfId="0" applyNumberFormat="1" applyFont="1" applyFill="1" applyBorder="1" applyAlignment="1">
      <alignment vertical="top" wrapText="1"/>
    </xf>
    <xf numFmtId="0" fontId="31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194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13" fillId="33" borderId="11" xfId="0" applyNumberFormat="1" applyFont="1" applyFill="1" applyBorder="1" applyAlignment="1">
      <alignment horizontal="center" vertical="center" wrapText="1"/>
    </xf>
    <xf numFmtId="0" fontId="111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center"/>
    </xf>
    <xf numFmtId="201" fontId="7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vertical="top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vertical="top" wrapText="1"/>
    </xf>
    <xf numFmtId="49" fontId="32" fillId="33" borderId="11" xfId="0" applyNumberFormat="1" applyFont="1" applyFill="1" applyBorder="1" applyAlignment="1">
      <alignment horizontal="center" vertical="top" wrapText="1"/>
    </xf>
    <xf numFmtId="49" fontId="18" fillId="33" borderId="11" xfId="0" applyNumberFormat="1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wrapText="1"/>
    </xf>
    <xf numFmtId="203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49" fontId="35" fillId="33" borderId="11" xfId="0" applyNumberFormat="1" applyFont="1" applyFill="1" applyBorder="1" applyAlignment="1">
      <alignment horizontal="center" vertical="top" wrapText="1"/>
    </xf>
    <xf numFmtId="201" fontId="36" fillId="33" borderId="11" xfId="0" applyNumberFormat="1" applyFont="1" applyFill="1" applyBorder="1" applyAlignment="1">
      <alignment horizontal="right"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49" fontId="7" fillId="33" borderId="11" xfId="0" applyNumberFormat="1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35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202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44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44" fillId="0" borderId="12" xfId="0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>
      <alignment/>
    </xf>
    <xf numFmtId="0" fontId="26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194" fontId="54" fillId="33" borderId="0" xfId="0" applyNumberFormat="1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9" fontId="67" fillId="0" borderId="0" xfId="0" applyNumberFormat="1" applyFont="1" applyFill="1" applyBorder="1" applyAlignment="1">
      <alignment horizontal="center" vertical="top"/>
    </xf>
    <xf numFmtId="195" fontId="68" fillId="0" borderId="0" xfId="0" applyNumberFormat="1" applyFont="1" applyFill="1" applyBorder="1" applyAlignment="1">
      <alignment horizontal="center" vertical="top"/>
    </xf>
    <xf numFmtId="195" fontId="67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194" fontId="67" fillId="0" borderId="0" xfId="0" applyNumberFormat="1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194" fontId="69" fillId="0" borderId="0" xfId="0" applyNumberFormat="1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71" fillId="0" borderId="0" xfId="0" applyFont="1" applyAlignment="1">
      <alignment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/>
    </xf>
    <xf numFmtId="0" fontId="72" fillId="0" borderId="11" xfId="0" applyFont="1" applyBorder="1" applyAlignment="1">
      <alignment horizontal="center" vertical="center" textRotation="90" wrapText="1"/>
    </xf>
    <xf numFmtId="0" fontId="7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 readingOrder="1"/>
    </xf>
    <xf numFmtId="201" fontId="48" fillId="0" borderId="11" xfId="0" applyNumberFormat="1" applyFont="1" applyBorder="1" applyAlignment="1">
      <alignment wrapText="1"/>
    </xf>
    <xf numFmtId="0" fontId="5" fillId="0" borderId="1" xfId="34" applyFont="1" applyFill="1" applyBorder="1" applyAlignment="1">
      <alignment horizontal="left" vertical="center" wrapText="1"/>
    </xf>
    <xf numFmtId="201" fontId="71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201" fontId="59" fillId="0" borderId="11" xfId="0" applyNumberFormat="1" applyFont="1" applyBorder="1" applyAlignment="1">
      <alignment horizontal="right" vertical="center" wrapText="1"/>
    </xf>
    <xf numFmtId="0" fontId="53" fillId="0" borderId="1" xfId="34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201" fontId="50" fillId="0" borderId="11" xfId="0" applyNumberFormat="1" applyFont="1" applyBorder="1" applyAlignment="1">
      <alignment horizontal="right" vertical="center" wrapText="1"/>
    </xf>
    <xf numFmtId="0" fontId="72" fillId="0" borderId="0" xfId="0" applyFont="1" applyAlignment="1">
      <alignment vertical="center" wrapText="1"/>
    </xf>
    <xf numFmtId="201" fontId="4" fillId="0" borderId="0" xfId="0" applyNumberFormat="1" applyFont="1" applyBorder="1" applyAlignment="1">
      <alignment horizontal="center" vertical="center" wrapText="1"/>
    </xf>
    <xf numFmtId="0" fontId="59" fillId="0" borderId="0" xfId="34" applyFont="1" applyFill="1" applyBorder="1" applyAlignment="1">
      <alignment horizontal="left" vertical="center" wrapText="1"/>
    </xf>
    <xf numFmtId="0" fontId="5" fillId="0" borderId="0" xfId="34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right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 shrinkToFit="1"/>
    </xf>
    <xf numFmtId="0" fontId="7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201" fontId="50" fillId="0" borderId="11" xfId="0" applyNumberFormat="1" applyFont="1" applyBorder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01" fontId="0" fillId="0" borderId="0" xfId="0" applyNumberFormat="1" applyAlignment="1">
      <alignment/>
    </xf>
    <xf numFmtId="0" fontId="5" fillId="0" borderId="14" xfId="34" applyFont="1" applyFill="1" applyBorder="1" applyAlignment="1">
      <alignment horizontal="left" vertical="center" wrapText="1"/>
    </xf>
    <xf numFmtId="0" fontId="5" fillId="0" borderId="11" xfId="34" applyFont="1" applyFill="1" applyBorder="1" applyAlignment="1">
      <alignment horizontal="left" vertical="center" wrapText="1"/>
    </xf>
    <xf numFmtId="0" fontId="59" fillId="0" borderId="11" xfId="34" applyFont="1" applyFill="1" applyBorder="1" applyAlignment="1">
      <alignment horizontal="left" vertical="center" wrapText="1"/>
    </xf>
    <xf numFmtId="0" fontId="59" fillId="0" borderId="1" xfId="34" applyFont="1" applyFill="1" applyBorder="1" applyAlignment="1">
      <alignment horizontal="left" vertical="center" wrapText="1"/>
    </xf>
    <xf numFmtId="201" fontId="53" fillId="33" borderId="0" xfId="0" applyNumberFormat="1" applyFont="1" applyFill="1" applyBorder="1" applyAlignment="1">
      <alignment horizontal="center"/>
    </xf>
    <xf numFmtId="0" fontId="53" fillId="0" borderId="0" xfId="34" applyFont="1" applyFill="1" applyBorder="1" applyAlignment="1">
      <alignment horizontal="left" vertical="center" wrapText="1"/>
    </xf>
    <xf numFmtId="0" fontId="39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195" fontId="28" fillId="0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5" fontId="20" fillId="0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 wrapText="1"/>
    </xf>
    <xf numFmtId="0" fontId="11" fillId="33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3" borderId="16" xfId="0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wrapText="1"/>
    </xf>
    <xf numFmtId="0" fontId="12" fillId="33" borderId="15" xfId="0" applyNumberFormat="1" applyFont="1" applyFill="1" applyBorder="1" applyAlignment="1">
      <alignment horizontal="center" vertical="center" wrapText="1" readingOrder="1"/>
    </xf>
    <xf numFmtId="0" fontId="12" fillId="33" borderId="16" xfId="0" applyNumberFormat="1" applyFont="1" applyFill="1" applyBorder="1" applyAlignment="1">
      <alignment horizontal="center" vertical="center" wrapText="1" readingOrder="1"/>
    </xf>
    <xf numFmtId="195" fontId="20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3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195" fontId="57" fillId="33" borderId="0" xfId="0" applyNumberFormat="1" applyFont="1" applyFill="1" applyBorder="1" applyAlignment="1">
      <alignment horizontal="center" vertical="center" wrapText="1"/>
    </xf>
    <xf numFmtId="0" fontId="56" fillId="33" borderId="0" xfId="0" applyNumberFormat="1" applyFont="1" applyFill="1" applyBorder="1" applyAlignment="1">
      <alignment horizontal="center" vertical="center" wrapText="1" readingOrder="1"/>
    </xf>
    <xf numFmtId="195" fontId="58" fillId="33" borderId="0" xfId="0" applyNumberFormat="1" applyFont="1" applyFill="1" applyBorder="1" applyAlignment="1">
      <alignment horizontal="center" vertical="center" wrapText="1"/>
    </xf>
    <xf numFmtId="195" fontId="57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 wrapText="1"/>
    </xf>
    <xf numFmtId="0" fontId="54" fillId="33" borderId="0" xfId="0" applyNumberFormat="1" applyFont="1" applyFill="1" applyBorder="1" applyAlignment="1">
      <alignment horizontal="center" vertical="top" wrapText="1" readingOrder="1"/>
    </xf>
    <xf numFmtId="201" fontId="56" fillId="33" borderId="0" xfId="0" applyNumberFormat="1" applyFont="1" applyFill="1" applyBorder="1" applyAlignment="1">
      <alignment horizontal="center" vertical="center"/>
    </xf>
    <xf numFmtId="201" fontId="4" fillId="33" borderId="0" xfId="0" applyNumberFormat="1" applyFont="1" applyFill="1" applyBorder="1" applyAlignment="1">
      <alignment horizontal="right" vertical="center"/>
    </xf>
    <xf numFmtId="201" fontId="4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/>
    </xf>
    <xf numFmtId="0" fontId="62" fillId="33" borderId="0" xfId="0" applyNumberFormat="1" applyFont="1" applyFill="1" applyBorder="1" applyAlignment="1">
      <alignment horizontal="center" vertical="top" wrapText="1" readingOrder="1"/>
    </xf>
    <xf numFmtId="201" fontId="56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57" fillId="33" borderId="0" xfId="0" applyNumberFormat="1" applyFont="1" applyFill="1" applyBorder="1" applyAlignment="1">
      <alignment horizontal="left" vertical="top" wrapText="1" readingOrder="1"/>
    </xf>
    <xf numFmtId="201" fontId="57" fillId="33" borderId="0" xfId="0" applyNumberFormat="1" applyFont="1" applyFill="1" applyBorder="1" applyAlignment="1">
      <alignment horizontal="center" vertical="center" wrapText="1" readingOrder="1"/>
    </xf>
    <xf numFmtId="49" fontId="53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 vertical="top" wrapText="1" readingOrder="1"/>
    </xf>
    <xf numFmtId="201" fontId="58" fillId="33" borderId="0" xfId="0" applyNumberFormat="1" applyFont="1" applyFill="1" applyBorder="1" applyAlignment="1">
      <alignment horizontal="center" vertical="center" wrapText="1" readingOrder="1"/>
    </xf>
    <xf numFmtId="201" fontId="53" fillId="33" borderId="0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right"/>
    </xf>
    <xf numFmtId="49" fontId="53" fillId="33" borderId="0" xfId="0" applyNumberFormat="1" applyFont="1" applyFill="1" applyBorder="1" applyAlignment="1">
      <alignment vertical="top" wrapText="1"/>
    </xf>
    <xf numFmtId="201" fontId="53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vertical="top" wrapText="1"/>
    </xf>
    <xf numFmtId="0" fontId="53" fillId="33" borderId="0" xfId="0" applyFont="1" applyFill="1" applyBorder="1" applyAlignment="1">
      <alignment vertical="top" wrapText="1"/>
    </xf>
    <xf numFmtId="49" fontId="64" fillId="33" borderId="0" xfId="0" applyNumberFormat="1" applyFont="1" applyFill="1" applyBorder="1" applyAlignment="1">
      <alignment vertical="top" wrapText="1"/>
    </xf>
    <xf numFmtId="201" fontId="53" fillId="33" borderId="0" xfId="0" applyNumberFormat="1" applyFont="1" applyFill="1" applyBorder="1" applyAlignment="1">
      <alignment horizontal="center" vertical="top"/>
    </xf>
    <xf numFmtId="201" fontId="64" fillId="0" borderId="0" xfId="0" applyNumberFormat="1" applyFont="1" applyFill="1" applyBorder="1" applyAlignment="1">
      <alignment horizontal="center" vertical="center" wrapText="1"/>
    </xf>
    <xf numFmtId="201" fontId="64" fillId="0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 wrapText="1" readingOrder="1"/>
    </xf>
    <xf numFmtId="0" fontId="59" fillId="33" borderId="0" xfId="0" applyNumberFormat="1" applyFont="1" applyFill="1" applyBorder="1" applyAlignment="1">
      <alignment horizontal="left" vertical="top" wrapText="1" readingOrder="1"/>
    </xf>
    <xf numFmtId="0" fontId="61" fillId="33" borderId="0" xfId="0" applyNumberFormat="1" applyFont="1" applyFill="1" applyBorder="1" applyAlignment="1">
      <alignment horizontal="left" vertical="top" wrapText="1" readingOrder="1"/>
    </xf>
    <xf numFmtId="0" fontId="5" fillId="33" borderId="0" xfId="0" applyNumberFormat="1" applyFont="1" applyFill="1" applyBorder="1" applyAlignment="1">
      <alignment vertical="top" wrapText="1" readingOrder="1"/>
    </xf>
    <xf numFmtId="201" fontId="57" fillId="33" borderId="0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76" fillId="33" borderId="0" xfId="0" applyNumberFormat="1" applyFont="1" applyFill="1" applyBorder="1" applyAlignment="1">
      <alignment horizontal="left" vertical="top" wrapText="1" readingOrder="1"/>
    </xf>
    <xf numFmtId="0" fontId="59" fillId="33" borderId="0" xfId="0" applyNumberFormat="1" applyFont="1" applyFill="1" applyBorder="1" applyAlignment="1">
      <alignment horizontal="center" vertical="top" wrapText="1" readingOrder="1"/>
    </xf>
    <xf numFmtId="201" fontId="56" fillId="33" borderId="0" xfId="0" applyNumberFormat="1" applyFont="1" applyFill="1" applyBorder="1" applyAlignment="1">
      <alignment horizontal="right" vertical="center"/>
    </xf>
    <xf numFmtId="49" fontId="57" fillId="33" borderId="0" xfId="0" applyNumberFormat="1" applyFont="1" applyFill="1" applyBorder="1" applyAlignment="1">
      <alignment vertical="top" wrapText="1"/>
    </xf>
    <xf numFmtId="201" fontId="53" fillId="33" borderId="0" xfId="0" applyNumberFormat="1" applyFont="1" applyFill="1" applyBorder="1" applyAlignment="1">
      <alignment horizontal="center" wrapText="1"/>
    </xf>
    <xf numFmtId="201" fontId="64" fillId="0" borderId="0" xfId="0" applyNumberFormat="1" applyFont="1" applyFill="1" applyBorder="1" applyAlignment="1">
      <alignment horizontal="center" wrapText="1"/>
    </xf>
    <xf numFmtId="201" fontId="4" fillId="36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 vertical="top" wrapText="1"/>
    </xf>
    <xf numFmtId="201" fontId="64" fillId="0" borderId="0" xfId="0" applyNumberFormat="1" applyFont="1" applyFill="1" applyBorder="1" applyAlignment="1">
      <alignment vertical="top" wrapText="1"/>
    </xf>
    <xf numFmtId="49" fontId="66" fillId="33" borderId="0" xfId="0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left" vertical="top" wrapText="1" readingOrder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 readingOrder="1"/>
    </xf>
    <xf numFmtId="201" fontId="53" fillId="33" borderId="0" xfId="0" applyNumberFormat="1" applyFont="1" applyFill="1" applyBorder="1" applyAlignment="1">
      <alignment horizontal="center" vertical="top" wrapText="1"/>
    </xf>
    <xf numFmtId="0" fontId="48" fillId="0" borderId="0" xfId="0" applyNumberFormat="1" applyFont="1" applyFill="1" applyBorder="1" applyAlignment="1">
      <alignment horizontal="center" vertical="top" wrapText="1" readingOrder="1"/>
    </xf>
    <xf numFmtId="0" fontId="53" fillId="0" borderId="0" xfId="0" applyNumberFormat="1" applyFont="1" applyFill="1" applyBorder="1" applyAlignment="1">
      <alignment horizontal="left" vertical="top" wrapText="1" readingOrder="1"/>
    </xf>
    <xf numFmtId="49" fontId="53" fillId="0" borderId="0" xfId="0" applyNumberFormat="1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201" fontId="53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top" wrapText="1"/>
    </xf>
    <xf numFmtId="49" fontId="53" fillId="33" borderId="0" xfId="0" applyNumberFormat="1" applyFont="1" applyFill="1" applyBorder="1" applyAlignment="1">
      <alignment horizontal="center" vertical="top"/>
    </xf>
    <xf numFmtId="0" fontId="59" fillId="33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331;&#1340;&#1341;&#1329;&#1358;&#1352;&#1360;\&#1344;&#1329;&#1348;&#1329;&#1349;&#1350;&#1364;&#1339;%20&#1330;&#1349;&#1352;&#1362;&#1355;&#1333;\2018\Budge14%20-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Կազմ"/>
      <sheetName val="Հատված 1"/>
      <sheetName val="Հատված 2"/>
      <sheetName val="Հատված 3"/>
      <sheetName val="Հատված 4-5"/>
      <sheetName val="Հատված 6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5" width="9.140625" style="1" customWidth="1"/>
    <col min="6" max="6" width="44.7109375" style="1" customWidth="1"/>
    <col min="7" max="16384" width="9.140625" style="1" customWidth="1"/>
  </cols>
  <sheetData>
    <row r="1" spans="1:6" ht="22.5" customHeight="1">
      <c r="A1" s="291"/>
      <c r="B1" s="292"/>
      <c r="C1" s="292"/>
      <c r="D1" s="292"/>
      <c r="E1" s="4"/>
      <c r="F1" s="4"/>
    </row>
    <row r="2" spans="1:6" ht="15" customHeight="1">
      <c r="A2" s="291"/>
      <c r="B2" s="292"/>
      <c r="C2" s="292"/>
      <c r="D2" s="292"/>
      <c r="E2" s="4"/>
      <c r="F2" s="57"/>
    </row>
    <row r="3" spans="1:7" ht="16.5" customHeight="1">
      <c r="A3" s="291"/>
      <c r="B3" s="292"/>
      <c r="C3" s="292"/>
      <c r="D3" s="292"/>
      <c r="E3" s="4"/>
      <c r="F3" s="4"/>
      <c r="G3" s="2"/>
    </row>
    <row r="4" spans="1:6" ht="15" customHeight="1">
      <c r="A4" s="291"/>
      <c r="B4" s="292"/>
      <c r="C4" s="292"/>
      <c r="D4" s="292"/>
      <c r="E4" s="4"/>
      <c r="F4" s="4"/>
    </row>
    <row r="5" spans="1:6" ht="15" customHeight="1">
      <c r="A5" s="291"/>
      <c r="B5" s="292"/>
      <c r="C5" s="292"/>
      <c r="D5" s="292"/>
      <c r="E5" s="4"/>
      <c r="F5" s="4" t="s">
        <v>407</v>
      </c>
    </row>
    <row r="6" spans="1:6" ht="15.75" customHeight="1">
      <c r="A6" s="291"/>
      <c r="B6" s="292"/>
      <c r="C6" s="292"/>
      <c r="D6" s="292"/>
      <c r="E6" s="4"/>
      <c r="F6" s="4"/>
    </row>
    <row r="7" spans="1:6" ht="15.75" customHeight="1">
      <c r="A7" s="291"/>
      <c r="B7" s="292"/>
      <c r="C7" s="292"/>
      <c r="D7" s="292"/>
      <c r="E7" s="4"/>
      <c r="F7" s="4"/>
    </row>
    <row r="8" spans="1:6" ht="15.75" customHeight="1">
      <c r="A8" s="291"/>
      <c r="B8" s="292"/>
      <c r="C8" s="292"/>
      <c r="D8" s="292"/>
      <c r="E8" s="4"/>
      <c r="F8" s="4"/>
    </row>
    <row r="9" spans="1:6" ht="18" customHeight="1">
      <c r="A9" s="291"/>
      <c r="B9" s="292"/>
      <c r="C9" s="292" t="s">
        <v>1027</v>
      </c>
      <c r="D9" s="292"/>
      <c r="E9" s="4"/>
      <c r="F9" s="4"/>
    </row>
    <row r="10" spans="1:6" ht="15.75" customHeight="1">
      <c r="A10" s="291"/>
      <c r="B10" s="292"/>
      <c r="C10" s="292"/>
      <c r="D10" s="292"/>
      <c r="E10" s="4"/>
      <c r="F10" s="4"/>
    </row>
    <row r="11" spans="1:6" ht="22.5">
      <c r="A11" s="377" t="s">
        <v>1025</v>
      </c>
      <c r="B11" s="377"/>
      <c r="C11" s="377"/>
      <c r="D11" s="377"/>
      <c r="E11" s="377"/>
      <c r="F11" s="377"/>
    </row>
    <row r="12" spans="1:6" ht="13.5">
      <c r="A12" s="293"/>
      <c r="B12" s="292"/>
      <c r="C12" s="292"/>
      <c r="D12" s="292"/>
      <c r="E12" s="4"/>
      <c r="F12" s="4"/>
    </row>
    <row r="13" spans="1:6" ht="26.25">
      <c r="A13" s="378" t="s">
        <v>1028</v>
      </c>
      <c r="B13" s="379"/>
      <c r="C13" s="379"/>
      <c r="D13" s="379"/>
      <c r="E13" s="379"/>
      <c r="F13" s="379"/>
    </row>
    <row r="14" spans="1:6" ht="99.75" customHeight="1">
      <c r="A14" s="293"/>
      <c r="B14" s="292"/>
      <c r="C14" s="292"/>
      <c r="D14" s="292"/>
      <c r="E14" s="4"/>
      <c r="F14" s="4"/>
    </row>
    <row r="15" spans="1:6" ht="36.75">
      <c r="A15" s="382" t="s">
        <v>1024</v>
      </c>
      <c r="B15" s="382"/>
      <c r="C15" s="382"/>
      <c r="D15" s="382"/>
      <c r="E15" s="382"/>
      <c r="F15" s="382"/>
    </row>
    <row r="16" spans="1:6" ht="45" customHeight="1">
      <c r="A16" s="293"/>
      <c r="B16" s="292"/>
      <c r="C16" s="292"/>
      <c r="D16" s="292"/>
      <c r="E16" s="4"/>
      <c r="F16" s="4"/>
    </row>
    <row r="17" spans="1:6" ht="78.75" customHeight="1">
      <c r="A17" s="293"/>
      <c r="B17" s="292"/>
      <c r="C17" s="292"/>
      <c r="D17" s="292"/>
      <c r="E17" s="4"/>
      <c r="F17" s="4"/>
    </row>
    <row r="18" spans="1:6" ht="20.25">
      <c r="A18" s="294"/>
      <c r="B18" s="294"/>
      <c r="C18" s="294"/>
      <c r="D18" s="294"/>
      <c r="E18" s="4"/>
      <c r="F18" s="4"/>
    </row>
    <row r="19" spans="1:6" ht="20.25">
      <c r="A19" s="294"/>
      <c r="B19" s="294"/>
      <c r="C19" s="294"/>
      <c r="D19" s="294"/>
      <c r="E19" s="4"/>
      <c r="F19" s="4"/>
    </row>
    <row r="20" spans="1:6" ht="13.5">
      <c r="A20" s="293"/>
      <c r="B20" s="292"/>
      <c r="C20" s="292"/>
      <c r="D20" s="292"/>
      <c r="E20" s="4"/>
      <c r="F20" s="4"/>
    </row>
    <row r="21" spans="1:6" ht="17.25">
      <c r="A21" s="381" t="s">
        <v>1026</v>
      </c>
      <c r="B21" s="381"/>
      <c r="C21" s="381"/>
      <c r="D21" s="381"/>
      <c r="E21" s="381"/>
      <c r="F21" s="381"/>
    </row>
    <row r="22" spans="1:6" ht="12.75">
      <c r="A22" s="380" t="s">
        <v>102</v>
      </c>
      <c r="B22" s="380"/>
      <c r="C22" s="380"/>
      <c r="D22" s="380"/>
      <c r="E22" s="380"/>
      <c r="F22" s="380"/>
    </row>
    <row r="23" spans="1:6" ht="93" customHeight="1">
      <c r="A23" s="293"/>
      <c r="B23" s="292"/>
      <c r="C23" s="292"/>
      <c r="D23" s="292"/>
      <c r="E23" s="4"/>
      <c r="F23" s="4"/>
    </row>
    <row r="24" spans="1:6" ht="20.25">
      <c r="A24" s="295" t="s">
        <v>80</v>
      </c>
      <c r="B24" s="296" t="s">
        <v>1029</v>
      </c>
      <c r="C24" s="296"/>
      <c r="D24" s="296"/>
      <c r="E24" s="56"/>
      <c r="F24" s="297" t="s">
        <v>82</v>
      </c>
    </row>
    <row r="25" spans="1:6" ht="17.25">
      <c r="A25" s="295" t="s">
        <v>80</v>
      </c>
      <c r="B25" s="298" t="s">
        <v>81</v>
      </c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showGridLines="0" zoomScale="124" zoomScaleNormal="124" workbookViewId="0" topLeftCell="A117">
      <selection activeCell="B106" sqref="B106"/>
    </sheetView>
  </sheetViews>
  <sheetFormatPr defaultColWidth="9.140625" defaultRowHeight="12.75" outlineLevelCol="1"/>
  <cols>
    <col min="1" max="1" width="6.28125" style="155" customWidth="1"/>
    <col min="2" max="2" width="51.421875" style="189" customWidth="1"/>
    <col min="3" max="3" width="9.57421875" style="156" hidden="1" customWidth="1" outlineLevel="1"/>
    <col min="4" max="4" width="10.140625" style="157" customWidth="1" collapsed="1"/>
    <col min="5" max="5" width="10.8515625" style="156" customWidth="1"/>
    <col min="6" max="6" width="9.8515625" style="156" customWidth="1"/>
    <col min="7" max="7" width="9.140625" style="158" customWidth="1"/>
    <col min="8" max="8" width="10.57421875" style="158" bestFit="1" customWidth="1"/>
    <col min="9" max="16384" width="9.140625" style="158" customWidth="1"/>
  </cols>
  <sheetData>
    <row r="1" spans="1:6" s="4" customFormat="1" ht="19.5" customHeight="1">
      <c r="A1" s="390" t="s">
        <v>999</v>
      </c>
      <c r="B1" s="390"/>
      <c r="C1" s="390"/>
      <c r="D1" s="390"/>
      <c r="E1" s="390"/>
      <c r="F1" s="390"/>
    </row>
    <row r="2" spans="1:7" s="4" customFormat="1" ht="31.5" customHeight="1">
      <c r="A2" s="147"/>
      <c r="B2" s="148"/>
      <c r="C2" s="393" t="s">
        <v>1031</v>
      </c>
      <c r="D2" s="393"/>
      <c r="E2" s="393"/>
      <c r="F2" s="393"/>
      <c r="G2" s="393"/>
    </row>
    <row r="3" spans="1:6" s="149" customFormat="1" ht="17.25">
      <c r="A3" s="391" t="s">
        <v>537</v>
      </c>
      <c r="B3" s="391"/>
      <c r="C3" s="391"/>
      <c r="D3" s="391"/>
      <c r="E3" s="391"/>
      <c r="F3" s="391"/>
    </row>
    <row r="4" spans="1:6" s="4" customFormat="1" ht="13.5">
      <c r="A4" s="150"/>
      <c r="B4" s="151"/>
      <c r="C4" s="152"/>
      <c r="D4" s="153"/>
      <c r="E4" s="154"/>
      <c r="F4" s="154"/>
    </row>
    <row r="5" spans="2:6" ht="13.5">
      <c r="B5" s="155"/>
      <c r="E5" s="392" t="s">
        <v>538</v>
      </c>
      <c r="F5" s="392"/>
    </row>
    <row r="6" spans="1:6" ht="24" customHeight="1">
      <c r="A6" s="386" t="s">
        <v>1019</v>
      </c>
      <c r="B6" s="386" t="s">
        <v>522</v>
      </c>
      <c r="C6" s="385" t="s">
        <v>523</v>
      </c>
      <c r="D6" s="385" t="s">
        <v>992</v>
      </c>
      <c r="E6" s="388" t="s">
        <v>524</v>
      </c>
      <c r="F6" s="389"/>
    </row>
    <row r="7" spans="1:8" ht="27">
      <c r="A7" s="386"/>
      <c r="B7" s="386"/>
      <c r="C7" s="385"/>
      <c r="D7" s="385"/>
      <c r="E7" s="160" t="s">
        <v>525</v>
      </c>
      <c r="F7" s="160" t="s">
        <v>526</v>
      </c>
      <c r="H7" s="161"/>
    </row>
    <row r="8" spans="1:6" s="155" customFormat="1" ht="13.5">
      <c r="A8" s="162">
        <v>1</v>
      </c>
      <c r="B8" s="163">
        <v>2</v>
      </c>
      <c r="C8" s="164">
        <v>3</v>
      </c>
      <c r="D8" s="164">
        <v>4</v>
      </c>
      <c r="E8" s="164">
        <v>5</v>
      </c>
      <c r="F8" s="165">
        <v>6</v>
      </c>
    </row>
    <row r="9" spans="1:6" s="170" customFormat="1" ht="15.75">
      <c r="A9" s="166" t="s">
        <v>254</v>
      </c>
      <c r="B9" s="167" t="s">
        <v>1000</v>
      </c>
      <c r="C9" s="165"/>
      <c r="D9" s="168">
        <f>SUM(E9:F9)</f>
        <v>317428.4</v>
      </c>
      <c r="E9" s="168">
        <f>SUM(E10,E45,E64)</f>
        <v>213428.4</v>
      </c>
      <c r="F9" s="169">
        <f>SUM(F10,F45,F64)</f>
        <v>104000</v>
      </c>
    </row>
    <row r="10" spans="1:6" s="173" customFormat="1" ht="26.25">
      <c r="A10" s="171" t="s">
        <v>255</v>
      </c>
      <c r="B10" s="167" t="s">
        <v>1001</v>
      </c>
      <c r="C10" s="172">
        <v>7100</v>
      </c>
      <c r="D10" s="168">
        <f aca="true" t="shared" si="0" ref="D10:D15">SUM(E10:F10)</f>
        <v>117685</v>
      </c>
      <c r="E10" s="168">
        <f>SUM(E11,E14,E16,E39)</f>
        <v>117685</v>
      </c>
      <c r="F10" s="164" t="s">
        <v>260</v>
      </c>
    </row>
    <row r="11" spans="1:6" s="173" customFormat="1" ht="26.25">
      <c r="A11" s="171" t="s">
        <v>132</v>
      </c>
      <c r="B11" s="167" t="s">
        <v>1002</v>
      </c>
      <c r="C11" s="172">
        <v>7131</v>
      </c>
      <c r="D11" s="168">
        <f t="shared" si="0"/>
        <v>69000</v>
      </c>
      <c r="E11" s="168">
        <f>SUM(E12:E13)</f>
        <v>69000</v>
      </c>
      <c r="F11" s="164" t="s">
        <v>260</v>
      </c>
    </row>
    <row r="12" spans="1:6" ht="27">
      <c r="A12" s="174" t="s">
        <v>1</v>
      </c>
      <c r="B12" s="167" t="s">
        <v>486</v>
      </c>
      <c r="C12" s="164"/>
      <c r="D12" s="168">
        <f>SUM(E12:F12)</f>
        <v>58000</v>
      </c>
      <c r="E12" s="175">
        <v>58000</v>
      </c>
      <c r="F12" s="164" t="s">
        <v>260</v>
      </c>
    </row>
    <row r="13" spans="1:6" ht="27">
      <c r="A13" s="174" t="s">
        <v>2</v>
      </c>
      <c r="B13" s="167" t="s">
        <v>487</v>
      </c>
      <c r="C13" s="164"/>
      <c r="D13" s="168">
        <f t="shared" si="0"/>
        <v>11000</v>
      </c>
      <c r="E13" s="175">
        <v>11000</v>
      </c>
      <c r="F13" s="164" t="s">
        <v>260</v>
      </c>
    </row>
    <row r="14" spans="1:6" s="173" customFormat="1" ht="14.25">
      <c r="A14" s="171" t="s">
        <v>133</v>
      </c>
      <c r="B14" s="167" t="s">
        <v>488</v>
      </c>
      <c r="C14" s="172">
        <v>7136</v>
      </c>
      <c r="D14" s="168">
        <f t="shared" si="0"/>
        <v>11000</v>
      </c>
      <c r="E14" s="168">
        <f>SUM(E15)</f>
        <v>11000</v>
      </c>
      <c r="F14" s="164" t="s">
        <v>260</v>
      </c>
    </row>
    <row r="15" spans="1:6" ht="13.5">
      <c r="A15" s="174" t="s">
        <v>3</v>
      </c>
      <c r="B15" s="167" t="s">
        <v>489</v>
      </c>
      <c r="C15" s="164"/>
      <c r="D15" s="168">
        <f t="shared" si="0"/>
        <v>11000</v>
      </c>
      <c r="E15" s="175">
        <v>11000</v>
      </c>
      <c r="F15" s="164" t="s">
        <v>260</v>
      </c>
    </row>
    <row r="16" spans="1:6" ht="51.75">
      <c r="A16" s="176">
        <v>1130</v>
      </c>
      <c r="B16" s="177" t="s">
        <v>1018</v>
      </c>
      <c r="C16" s="164">
        <v>7145</v>
      </c>
      <c r="D16" s="178">
        <f>SUM(E16:F16)</f>
        <v>37685</v>
      </c>
      <c r="E16" s="175">
        <f>SUM(E17:E35)</f>
        <v>37685</v>
      </c>
      <c r="F16" s="164" t="s">
        <v>260</v>
      </c>
    </row>
    <row r="17" spans="1:6" s="170" customFormat="1" ht="40.5">
      <c r="A17" s="176">
        <v>11301</v>
      </c>
      <c r="B17" s="167" t="s">
        <v>411</v>
      </c>
      <c r="C17" s="164"/>
      <c r="D17" s="179">
        <f>SUM(E17:F17)</f>
        <v>1700</v>
      </c>
      <c r="E17" s="179">
        <v>1700</v>
      </c>
      <c r="F17" s="164" t="s">
        <v>260</v>
      </c>
    </row>
    <row r="18" spans="1:6" s="170" customFormat="1" ht="54">
      <c r="A18" s="176">
        <v>11302</v>
      </c>
      <c r="B18" s="167" t="s">
        <v>412</v>
      </c>
      <c r="C18" s="164"/>
      <c r="D18" s="175">
        <f aca="true" t="shared" si="1" ref="D18:D35">SUM(E18:F18)</f>
        <v>0</v>
      </c>
      <c r="E18" s="175">
        <v>0</v>
      </c>
      <c r="F18" s="164" t="s">
        <v>260</v>
      </c>
    </row>
    <row r="19" spans="1:6" s="170" customFormat="1" ht="40.5">
      <c r="A19" s="176">
        <v>11303</v>
      </c>
      <c r="B19" s="167" t="s">
        <v>413</v>
      </c>
      <c r="C19" s="164"/>
      <c r="D19" s="175">
        <f t="shared" si="1"/>
        <v>0</v>
      </c>
      <c r="E19" s="175">
        <v>0</v>
      </c>
      <c r="F19" s="164" t="s">
        <v>260</v>
      </c>
    </row>
    <row r="20" spans="1:6" s="170" customFormat="1" ht="81">
      <c r="A20" s="176">
        <v>11304</v>
      </c>
      <c r="B20" s="167" t="s">
        <v>414</v>
      </c>
      <c r="C20" s="164"/>
      <c r="D20" s="175">
        <f>SUM(E20:F20)</f>
        <v>1100</v>
      </c>
      <c r="E20" s="175">
        <v>1100</v>
      </c>
      <c r="F20" s="164" t="s">
        <v>260</v>
      </c>
    </row>
    <row r="21" spans="1:6" s="170" customFormat="1" ht="81">
      <c r="A21" s="176">
        <v>11305</v>
      </c>
      <c r="B21" s="167" t="s">
        <v>415</v>
      </c>
      <c r="C21" s="164"/>
      <c r="D21" s="175">
        <f t="shared" si="1"/>
        <v>0</v>
      </c>
      <c r="E21" s="175">
        <v>0</v>
      </c>
      <c r="F21" s="164" t="s">
        <v>260</v>
      </c>
    </row>
    <row r="22" spans="1:6" s="170" customFormat="1" ht="54">
      <c r="A22" s="176">
        <v>11306</v>
      </c>
      <c r="B22" s="167" t="s">
        <v>416</v>
      </c>
      <c r="C22" s="164"/>
      <c r="D22" s="175">
        <f t="shared" si="1"/>
        <v>0</v>
      </c>
      <c r="E22" s="175">
        <v>0</v>
      </c>
      <c r="F22" s="164" t="s">
        <v>260</v>
      </c>
    </row>
    <row r="23" spans="1:6" s="170" customFormat="1" ht="40.5">
      <c r="A23" s="176">
        <v>11307</v>
      </c>
      <c r="B23" s="167" t="s">
        <v>417</v>
      </c>
      <c r="C23" s="164"/>
      <c r="D23" s="175">
        <f t="shared" si="1"/>
        <v>9200</v>
      </c>
      <c r="E23" s="175">
        <v>9200</v>
      </c>
      <c r="F23" s="164" t="s">
        <v>260</v>
      </c>
    </row>
    <row r="24" spans="1:6" s="170" customFormat="1" ht="67.5">
      <c r="A24" s="176">
        <v>11308</v>
      </c>
      <c r="B24" s="167" t="s">
        <v>418</v>
      </c>
      <c r="C24" s="164"/>
      <c r="D24" s="175">
        <f t="shared" si="1"/>
        <v>50</v>
      </c>
      <c r="E24" s="175">
        <v>50</v>
      </c>
      <c r="F24" s="164" t="s">
        <v>260</v>
      </c>
    </row>
    <row r="25" spans="1:6" s="170" customFormat="1" ht="67.5">
      <c r="A25" s="176">
        <v>11309</v>
      </c>
      <c r="B25" s="167" t="s">
        <v>419</v>
      </c>
      <c r="C25" s="164"/>
      <c r="D25" s="175">
        <f t="shared" si="1"/>
        <v>7875</v>
      </c>
      <c r="E25" s="175">
        <v>7875</v>
      </c>
      <c r="F25" s="164" t="s">
        <v>260</v>
      </c>
    </row>
    <row r="26" spans="1:6" s="170" customFormat="1" ht="40.5">
      <c r="A26" s="176">
        <v>11310</v>
      </c>
      <c r="B26" s="167" t="s">
        <v>420</v>
      </c>
      <c r="C26" s="164"/>
      <c r="D26" s="175">
        <f t="shared" si="1"/>
        <v>4500</v>
      </c>
      <c r="E26" s="175">
        <v>4500</v>
      </c>
      <c r="F26" s="164" t="s">
        <v>260</v>
      </c>
    </row>
    <row r="27" spans="1:6" s="170" customFormat="1" ht="40.5">
      <c r="A27" s="176">
        <v>11311</v>
      </c>
      <c r="B27" s="167" t="s">
        <v>421</v>
      </c>
      <c r="C27" s="164"/>
      <c r="D27" s="175">
        <f t="shared" si="1"/>
        <v>0</v>
      </c>
      <c r="E27" s="175">
        <v>0</v>
      </c>
      <c r="F27" s="164" t="s">
        <v>260</v>
      </c>
    </row>
    <row r="28" spans="1:6" s="170" customFormat="1" ht="81">
      <c r="A28" s="176">
        <v>11312</v>
      </c>
      <c r="B28" s="167" t="s">
        <v>422</v>
      </c>
      <c r="C28" s="164"/>
      <c r="D28" s="175">
        <f t="shared" si="1"/>
        <v>12500</v>
      </c>
      <c r="E28" s="175">
        <v>12500</v>
      </c>
      <c r="F28" s="164" t="s">
        <v>260</v>
      </c>
    </row>
    <row r="29" spans="1:6" s="170" customFormat="1" ht="81">
      <c r="A29" s="176">
        <v>11313</v>
      </c>
      <c r="B29" s="167" t="s">
        <v>423</v>
      </c>
      <c r="C29" s="164"/>
      <c r="D29" s="175">
        <f t="shared" si="1"/>
        <v>400</v>
      </c>
      <c r="E29" s="175">
        <v>400</v>
      </c>
      <c r="F29" s="164" t="s">
        <v>260</v>
      </c>
    </row>
    <row r="30" spans="1:6" s="170" customFormat="1" ht="54">
      <c r="A30" s="176">
        <v>11314</v>
      </c>
      <c r="B30" s="167" t="s">
        <v>424</v>
      </c>
      <c r="C30" s="164"/>
      <c r="D30" s="175">
        <f t="shared" si="1"/>
        <v>0</v>
      </c>
      <c r="E30" s="175">
        <v>0</v>
      </c>
      <c r="F30" s="164" t="s">
        <v>260</v>
      </c>
    </row>
    <row r="31" spans="1:6" s="170" customFormat="1" ht="54">
      <c r="A31" s="176">
        <v>11315</v>
      </c>
      <c r="B31" s="167" t="s">
        <v>425</v>
      </c>
      <c r="C31" s="164"/>
      <c r="D31" s="175">
        <f t="shared" si="1"/>
        <v>0</v>
      </c>
      <c r="E31" s="175">
        <v>0</v>
      </c>
      <c r="F31" s="164" t="s">
        <v>260</v>
      </c>
    </row>
    <row r="32" spans="1:6" s="170" customFormat="1" ht="40.5">
      <c r="A32" s="176">
        <v>11316</v>
      </c>
      <c r="B32" s="167" t="s">
        <v>426</v>
      </c>
      <c r="C32" s="164"/>
      <c r="D32" s="175">
        <f t="shared" si="1"/>
        <v>0</v>
      </c>
      <c r="E32" s="175">
        <v>0</v>
      </c>
      <c r="F32" s="164" t="s">
        <v>260</v>
      </c>
    </row>
    <row r="33" spans="1:6" s="170" customFormat="1" ht="40.5">
      <c r="A33" s="176">
        <v>11317</v>
      </c>
      <c r="B33" s="167" t="s">
        <v>427</v>
      </c>
      <c r="C33" s="164"/>
      <c r="D33" s="175">
        <f t="shared" si="1"/>
        <v>80</v>
      </c>
      <c r="E33" s="175">
        <v>80</v>
      </c>
      <c r="F33" s="164" t="s">
        <v>260</v>
      </c>
    </row>
    <row r="34" spans="1:6" s="170" customFormat="1" ht="40.5">
      <c r="A34" s="176">
        <v>11318</v>
      </c>
      <c r="B34" s="167" t="s">
        <v>428</v>
      </c>
      <c r="C34" s="164"/>
      <c r="D34" s="175">
        <f t="shared" si="1"/>
        <v>280</v>
      </c>
      <c r="E34" s="175">
        <v>280</v>
      </c>
      <c r="F34" s="164" t="s">
        <v>260</v>
      </c>
    </row>
    <row r="35" spans="1:6" s="170" customFormat="1" ht="13.5">
      <c r="A35" s="176">
        <v>11319</v>
      </c>
      <c r="B35" s="167" t="s">
        <v>429</v>
      </c>
      <c r="C35" s="164"/>
      <c r="D35" s="175">
        <f t="shared" si="1"/>
        <v>0</v>
      </c>
      <c r="E35" s="175">
        <v>0</v>
      </c>
      <c r="F35" s="164" t="s">
        <v>260</v>
      </c>
    </row>
    <row r="36" spans="1:6" s="173" customFormat="1" ht="26.25">
      <c r="A36" s="180" t="s">
        <v>4</v>
      </c>
      <c r="B36" s="181" t="s">
        <v>1003</v>
      </c>
      <c r="C36" s="172">
        <v>7146</v>
      </c>
      <c r="D36" s="178">
        <f>SUM(E36:F36)</f>
        <v>0</v>
      </c>
      <c r="E36" s="178">
        <f>SUM(E37:E38)</f>
        <v>0</v>
      </c>
      <c r="F36" s="172" t="s">
        <v>260</v>
      </c>
    </row>
    <row r="37" spans="1:6" s="170" customFormat="1" ht="81">
      <c r="A37" s="162" t="s">
        <v>5</v>
      </c>
      <c r="B37" s="167" t="s">
        <v>490</v>
      </c>
      <c r="C37" s="164"/>
      <c r="D37" s="175">
        <f>SUM(E37:F37)</f>
        <v>0</v>
      </c>
      <c r="E37" s="175">
        <v>0</v>
      </c>
      <c r="F37" s="164" t="s">
        <v>260</v>
      </c>
    </row>
    <row r="38" spans="1:6" s="170" customFormat="1" ht="81">
      <c r="A38" s="162" t="s">
        <v>6</v>
      </c>
      <c r="B38" s="167" t="s">
        <v>491</v>
      </c>
      <c r="C38" s="164"/>
      <c r="D38" s="175">
        <f>SUM(E38:F38)</f>
        <v>0</v>
      </c>
      <c r="E38" s="175">
        <v>0</v>
      </c>
      <c r="F38" s="164" t="s">
        <v>260</v>
      </c>
    </row>
    <row r="39" spans="1:6" s="173" customFormat="1" ht="27">
      <c r="A39" s="171" t="s">
        <v>7</v>
      </c>
      <c r="B39" s="167" t="s">
        <v>1004</v>
      </c>
      <c r="C39" s="172">
        <v>7161</v>
      </c>
      <c r="D39" s="168">
        <f aca="true" t="shared" si="2" ref="D39:D111">SUM(E39:F39)</f>
        <v>0</v>
      </c>
      <c r="E39" s="168">
        <f>SUM(E40+E44)</f>
        <v>0</v>
      </c>
      <c r="F39" s="164" t="s">
        <v>260</v>
      </c>
    </row>
    <row r="40" spans="1:6" ht="40.5">
      <c r="A40" s="174" t="s">
        <v>8</v>
      </c>
      <c r="B40" s="167" t="s">
        <v>1005</v>
      </c>
      <c r="C40" s="164"/>
      <c r="D40" s="168">
        <f t="shared" si="2"/>
        <v>0</v>
      </c>
      <c r="E40" s="175">
        <f>SUM(E41:E43)</f>
        <v>0</v>
      </c>
      <c r="F40" s="164" t="s">
        <v>260</v>
      </c>
    </row>
    <row r="41" spans="1:6" s="170" customFormat="1" ht="13.5">
      <c r="A41" s="182" t="s">
        <v>9</v>
      </c>
      <c r="B41" s="167" t="s">
        <v>492</v>
      </c>
      <c r="C41" s="164"/>
      <c r="D41" s="168">
        <f t="shared" si="2"/>
        <v>0</v>
      </c>
      <c r="E41" s="175"/>
      <c r="F41" s="164" t="s">
        <v>260</v>
      </c>
    </row>
    <row r="42" spans="1:6" s="170" customFormat="1" ht="13.5">
      <c r="A42" s="182" t="s">
        <v>10</v>
      </c>
      <c r="B42" s="167" t="s">
        <v>493</v>
      </c>
      <c r="C42" s="164"/>
      <c r="D42" s="168">
        <f t="shared" si="2"/>
        <v>0</v>
      </c>
      <c r="E42" s="175"/>
      <c r="F42" s="164" t="s">
        <v>260</v>
      </c>
    </row>
    <row r="43" spans="1:6" s="170" customFormat="1" ht="27">
      <c r="A43" s="182" t="s">
        <v>430</v>
      </c>
      <c r="B43" s="167" t="s">
        <v>494</v>
      </c>
      <c r="C43" s="164"/>
      <c r="D43" s="168">
        <f t="shared" si="2"/>
        <v>0</v>
      </c>
      <c r="E43" s="175"/>
      <c r="F43" s="164" t="s">
        <v>260</v>
      </c>
    </row>
    <row r="44" spans="1:6" s="170" customFormat="1" ht="67.5">
      <c r="A44" s="182" t="s">
        <v>431</v>
      </c>
      <c r="B44" s="167" t="s">
        <v>495</v>
      </c>
      <c r="C44" s="164"/>
      <c r="D44" s="175">
        <f t="shared" si="2"/>
        <v>0</v>
      </c>
      <c r="E44" s="175"/>
      <c r="F44" s="164" t="s">
        <v>260</v>
      </c>
    </row>
    <row r="45" spans="1:6" s="173" customFormat="1" ht="26.25">
      <c r="A45" s="171" t="s">
        <v>256</v>
      </c>
      <c r="B45" s="167" t="s">
        <v>1006</v>
      </c>
      <c r="C45" s="172">
        <v>7300</v>
      </c>
      <c r="D45" s="175">
        <f t="shared" si="2"/>
        <v>113933.5</v>
      </c>
      <c r="E45" s="168">
        <f>SUM(E46+E50+E54)</f>
        <v>9933.5</v>
      </c>
      <c r="F45" s="168">
        <f>F48+F52+F61</f>
        <v>104000</v>
      </c>
    </row>
    <row r="46" spans="1:6" s="173" customFormat="1" ht="27">
      <c r="A46" s="171" t="s">
        <v>135</v>
      </c>
      <c r="B46" s="167" t="s">
        <v>496</v>
      </c>
      <c r="C46" s="172">
        <v>7311</v>
      </c>
      <c r="D46" s="175">
        <f t="shared" si="2"/>
        <v>0</v>
      </c>
      <c r="E46" s="168">
        <f>SUM(E47)</f>
        <v>0</v>
      </c>
      <c r="F46" s="164" t="s">
        <v>260</v>
      </c>
    </row>
    <row r="47" spans="1:6" ht="54">
      <c r="A47" s="174" t="s">
        <v>11</v>
      </c>
      <c r="B47" s="167" t="s">
        <v>497</v>
      </c>
      <c r="C47" s="183"/>
      <c r="D47" s="175">
        <f t="shared" si="2"/>
        <v>0</v>
      </c>
      <c r="E47" s="175">
        <v>0</v>
      </c>
      <c r="F47" s="164" t="s">
        <v>260</v>
      </c>
    </row>
    <row r="48" spans="1:6" s="173" customFormat="1" ht="27">
      <c r="A48" s="180" t="s">
        <v>136</v>
      </c>
      <c r="B48" s="167" t="s">
        <v>498</v>
      </c>
      <c r="C48" s="184">
        <v>7312</v>
      </c>
      <c r="D48" s="175">
        <f t="shared" si="2"/>
        <v>0</v>
      </c>
      <c r="E48" s="164" t="s">
        <v>260</v>
      </c>
      <c r="F48" s="175">
        <f>SUM(F49)</f>
        <v>0</v>
      </c>
    </row>
    <row r="49" spans="1:6" ht="54">
      <c r="A49" s="162" t="s">
        <v>137</v>
      </c>
      <c r="B49" s="167" t="s">
        <v>499</v>
      </c>
      <c r="C49" s="183"/>
      <c r="D49" s="175">
        <f t="shared" si="2"/>
        <v>0</v>
      </c>
      <c r="E49" s="164" t="s">
        <v>260</v>
      </c>
      <c r="F49" s="175"/>
    </row>
    <row r="50" spans="1:6" s="173" customFormat="1" ht="27">
      <c r="A50" s="180" t="s">
        <v>12</v>
      </c>
      <c r="B50" s="167" t="s">
        <v>500</v>
      </c>
      <c r="C50" s="184">
        <v>7321</v>
      </c>
      <c r="D50" s="175">
        <f t="shared" si="2"/>
        <v>0</v>
      </c>
      <c r="E50" s="175">
        <f>SUM(E51)</f>
        <v>0</v>
      </c>
      <c r="F50" s="164" t="s">
        <v>260</v>
      </c>
    </row>
    <row r="51" spans="1:6" ht="54">
      <c r="A51" s="174" t="s">
        <v>13</v>
      </c>
      <c r="B51" s="167" t="s">
        <v>501</v>
      </c>
      <c r="C51" s="183"/>
      <c r="D51" s="175">
        <f t="shared" si="2"/>
        <v>0</v>
      </c>
      <c r="E51" s="175"/>
      <c r="F51" s="164" t="s">
        <v>260</v>
      </c>
    </row>
    <row r="52" spans="1:6" s="173" customFormat="1" ht="27">
      <c r="A52" s="180" t="s">
        <v>14</v>
      </c>
      <c r="B52" s="167" t="s">
        <v>502</v>
      </c>
      <c r="C52" s="184">
        <v>7322</v>
      </c>
      <c r="D52" s="175">
        <f t="shared" si="2"/>
        <v>0</v>
      </c>
      <c r="E52" s="164" t="s">
        <v>260</v>
      </c>
      <c r="F52" s="175">
        <f>SUM(F53)</f>
        <v>0</v>
      </c>
    </row>
    <row r="53" spans="1:6" ht="54">
      <c r="A53" s="174" t="s">
        <v>15</v>
      </c>
      <c r="B53" s="167" t="s">
        <v>503</v>
      </c>
      <c r="C53" s="183"/>
      <c r="D53" s="175">
        <f t="shared" si="2"/>
        <v>0</v>
      </c>
      <c r="E53" s="164" t="s">
        <v>260</v>
      </c>
      <c r="F53" s="175"/>
    </row>
    <row r="54" spans="1:6" s="173" customFormat="1" ht="39.75">
      <c r="A54" s="171" t="s">
        <v>16</v>
      </c>
      <c r="B54" s="167" t="s">
        <v>1007</v>
      </c>
      <c r="C54" s="172">
        <v>7331</v>
      </c>
      <c r="D54" s="175">
        <f t="shared" si="2"/>
        <v>9933.5</v>
      </c>
      <c r="E54" s="168">
        <f>SUM(E55+E56+E59+E60)</f>
        <v>9933.5</v>
      </c>
      <c r="F54" s="164" t="s">
        <v>260</v>
      </c>
    </row>
    <row r="55" spans="1:6" ht="27">
      <c r="A55" s="174" t="s">
        <v>17</v>
      </c>
      <c r="B55" s="167" t="s">
        <v>504</v>
      </c>
      <c r="C55" s="164"/>
      <c r="D55" s="175">
        <f>SUM(E55:F55)</f>
        <v>9170.7</v>
      </c>
      <c r="E55" s="175">
        <v>9170.7</v>
      </c>
      <c r="F55" s="164" t="s">
        <v>260</v>
      </c>
    </row>
    <row r="56" spans="1:6" ht="27">
      <c r="A56" s="174" t="s">
        <v>432</v>
      </c>
      <c r="B56" s="167" t="s">
        <v>1008</v>
      </c>
      <c r="C56" s="183"/>
      <c r="D56" s="175">
        <f t="shared" si="2"/>
        <v>0</v>
      </c>
      <c r="E56" s="175">
        <v>0</v>
      </c>
      <c r="F56" s="164" t="s">
        <v>260</v>
      </c>
    </row>
    <row r="57" spans="1:6" ht="54">
      <c r="A57" s="174" t="s">
        <v>433</v>
      </c>
      <c r="B57" s="167" t="s">
        <v>505</v>
      </c>
      <c r="C57" s="164"/>
      <c r="D57" s="175">
        <f t="shared" si="2"/>
        <v>0</v>
      </c>
      <c r="E57" s="175">
        <v>0</v>
      </c>
      <c r="F57" s="164" t="s">
        <v>260</v>
      </c>
    </row>
    <row r="58" spans="1:6" ht="13.5">
      <c r="A58" s="174" t="s">
        <v>18</v>
      </c>
      <c r="B58" s="167" t="s">
        <v>506</v>
      </c>
      <c r="C58" s="164"/>
      <c r="D58" s="175">
        <f t="shared" si="2"/>
        <v>0</v>
      </c>
      <c r="E58" s="175">
        <v>0</v>
      </c>
      <c r="F58" s="164" t="s">
        <v>260</v>
      </c>
    </row>
    <row r="59" spans="1:6" ht="27">
      <c r="A59" s="174" t="s">
        <v>19</v>
      </c>
      <c r="B59" s="167" t="s">
        <v>507</v>
      </c>
      <c r="C59" s="183"/>
      <c r="D59" s="175">
        <f>E59</f>
        <v>762.8</v>
      </c>
      <c r="E59" s="175">
        <v>762.8</v>
      </c>
      <c r="F59" s="164" t="s">
        <v>260</v>
      </c>
    </row>
    <row r="60" spans="1:6" ht="40.5">
      <c r="A60" s="174" t="s">
        <v>20</v>
      </c>
      <c r="B60" s="167" t="s">
        <v>508</v>
      </c>
      <c r="C60" s="183"/>
      <c r="D60" s="175">
        <f t="shared" si="2"/>
        <v>0</v>
      </c>
      <c r="E60" s="175"/>
      <c r="F60" s="164" t="s">
        <v>260</v>
      </c>
    </row>
    <row r="61" spans="1:6" s="173" customFormat="1" ht="39.75">
      <c r="A61" s="171" t="s">
        <v>21</v>
      </c>
      <c r="B61" s="167" t="s">
        <v>1009</v>
      </c>
      <c r="C61" s="172">
        <v>7332</v>
      </c>
      <c r="D61" s="175">
        <f t="shared" si="2"/>
        <v>104000</v>
      </c>
      <c r="E61" s="164" t="s">
        <v>260</v>
      </c>
      <c r="F61" s="175">
        <f>SUM(F62:F63)</f>
        <v>104000</v>
      </c>
    </row>
    <row r="62" spans="1:6" ht="27">
      <c r="A62" s="174" t="s">
        <v>22</v>
      </c>
      <c r="B62" s="167" t="s">
        <v>509</v>
      </c>
      <c r="C62" s="183"/>
      <c r="D62" s="175">
        <f t="shared" si="2"/>
        <v>104000</v>
      </c>
      <c r="E62" s="164" t="s">
        <v>260</v>
      </c>
      <c r="F62" s="175">
        <v>104000</v>
      </c>
    </row>
    <row r="63" spans="1:6" ht="40.5">
      <c r="A63" s="174" t="s">
        <v>23</v>
      </c>
      <c r="B63" s="167" t="s">
        <v>510</v>
      </c>
      <c r="C63" s="183"/>
      <c r="D63" s="175">
        <f t="shared" si="2"/>
        <v>0</v>
      </c>
      <c r="E63" s="164" t="s">
        <v>260</v>
      </c>
      <c r="F63" s="175">
        <v>0</v>
      </c>
    </row>
    <row r="64" spans="1:6" s="173" customFormat="1" ht="39">
      <c r="A64" s="171" t="s">
        <v>257</v>
      </c>
      <c r="B64" s="167" t="s">
        <v>1010</v>
      </c>
      <c r="C64" s="172">
        <v>7400</v>
      </c>
      <c r="D64" s="175">
        <f t="shared" si="2"/>
        <v>85809.9</v>
      </c>
      <c r="E64" s="168">
        <f>SUM(E67+E69+E74+E78+E102+E105+E111)</f>
        <v>85809.9</v>
      </c>
      <c r="F64" s="168">
        <f>SUM(F65+F108)</f>
        <v>0</v>
      </c>
    </row>
    <row r="65" spans="1:6" s="173" customFormat="1" ht="14.25">
      <c r="A65" s="171" t="s">
        <v>141</v>
      </c>
      <c r="B65" s="181" t="s">
        <v>511</v>
      </c>
      <c r="C65" s="172">
        <v>7411</v>
      </c>
      <c r="D65" s="175">
        <f t="shared" si="2"/>
        <v>0</v>
      </c>
      <c r="E65" s="164" t="s">
        <v>260</v>
      </c>
      <c r="F65" s="175">
        <f>SUM(F66)</f>
        <v>0</v>
      </c>
    </row>
    <row r="66" spans="1:6" ht="40.5">
      <c r="A66" s="174" t="s">
        <v>24</v>
      </c>
      <c r="B66" s="167" t="s">
        <v>512</v>
      </c>
      <c r="C66" s="183"/>
      <c r="D66" s="175">
        <f t="shared" si="2"/>
        <v>0</v>
      </c>
      <c r="E66" s="164" t="s">
        <v>260</v>
      </c>
      <c r="F66" s="175"/>
    </row>
    <row r="67" spans="1:6" s="173" customFormat="1" ht="14.25">
      <c r="A67" s="171" t="s">
        <v>25</v>
      </c>
      <c r="B67" s="181" t="s">
        <v>513</v>
      </c>
      <c r="C67" s="172">
        <v>7412</v>
      </c>
      <c r="D67" s="175">
        <f t="shared" si="2"/>
        <v>0</v>
      </c>
      <c r="E67" s="168">
        <f>SUM(E68)</f>
        <v>0</v>
      </c>
      <c r="F67" s="164" t="s">
        <v>260</v>
      </c>
    </row>
    <row r="68" spans="1:6" ht="40.5">
      <c r="A68" s="174" t="s">
        <v>26</v>
      </c>
      <c r="B68" s="167" t="s">
        <v>514</v>
      </c>
      <c r="C68" s="183"/>
      <c r="D68" s="175">
        <f t="shared" si="2"/>
        <v>0</v>
      </c>
      <c r="E68" s="175"/>
      <c r="F68" s="164" t="s">
        <v>260</v>
      </c>
    </row>
    <row r="69" spans="1:6" s="173" customFormat="1" ht="26.25">
      <c r="A69" s="171" t="s">
        <v>27</v>
      </c>
      <c r="B69" s="181" t="s">
        <v>1011</v>
      </c>
      <c r="C69" s="172">
        <v>7415</v>
      </c>
      <c r="D69" s="175">
        <f>SUM(E69:F69)</f>
        <v>7633.9</v>
      </c>
      <c r="E69" s="168">
        <f>SUM(E70:E73)</f>
        <v>7633.9</v>
      </c>
      <c r="F69" s="164" t="s">
        <v>260</v>
      </c>
    </row>
    <row r="70" spans="1:6" ht="27">
      <c r="A70" s="174" t="s">
        <v>28</v>
      </c>
      <c r="B70" s="167" t="s">
        <v>515</v>
      </c>
      <c r="C70" s="183"/>
      <c r="D70" s="175">
        <f>SUM(E70:F70)</f>
        <v>7332.7</v>
      </c>
      <c r="E70" s="175">
        <v>7332.7</v>
      </c>
      <c r="F70" s="164" t="s">
        <v>260</v>
      </c>
    </row>
    <row r="71" spans="1:6" ht="40.5">
      <c r="A71" s="174" t="s">
        <v>29</v>
      </c>
      <c r="B71" s="167" t="s">
        <v>516</v>
      </c>
      <c r="C71" s="183"/>
      <c r="D71" s="175">
        <f t="shared" si="2"/>
        <v>0</v>
      </c>
      <c r="E71" s="175"/>
      <c r="F71" s="164" t="s">
        <v>260</v>
      </c>
    </row>
    <row r="72" spans="1:6" ht="54">
      <c r="A72" s="174" t="s">
        <v>30</v>
      </c>
      <c r="B72" s="167" t="s">
        <v>517</v>
      </c>
      <c r="C72" s="183"/>
      <c r="D72" s="175">
        <f t="shared" si="2"/>
        <v>0</v>
      </c>
      <c r="E72" s="175"/>
      <c r="F72" s="164" t="s">
        <v>260</v>
      </c>
    </row>
    <row r="73" spans="1:6" ht="13.5">
      <c r="A73" s="162" t="s">
        <v>367</v>
      </c>
      <c r="B73" s="167" t="s">
        <v>518</v>
      </c>
      <c r="C73" s="183"/>
      <c r="D73" s="175">
        <f t="shared" si="2"/>
        <v>301.2</v>
      </c>
      <c r="E73" s="175">
        <v>301.2</v>
      </c>
      <c r="F73" s="164" t="s">
        <v>260</v>
      </c>
    </row>
    <row r="74" spans="1:6" s="173" customFormat="1" ht="39.75">
      <c r="A74" s="171" t="s">
        <v>368</v>
      </c>
      <c r="B74" s="181" t="s">
        <v>1012</v>
      </c>
      <c r="C74" s="172">
        <v>7421</v>
      </c>
      <c r="D74" s="175">
        <f t="shared" si="2"/>
        <v>0</v>
      </c>
      <c r="E74" s="168">
        <f>SUM(E75:E77)</f>
        <v>0</v>
      </c>
      <c r="F74" s="164" t="s">
        <v>260</v>
      </c>
    </row>
    <row r="75" spans="1:6" ht="54">
      <c r="A75" s="174" t="s">
        <v>369</v>
      </c>
      <c r="B75" s="167" t="s">
        <v>519</v>
      </c>
      <c r="C75" s="183"/>
      <c r="D75" s="175">
        <f t="shared" si="2"/>
        <v>0</v>
      </c>
      <c r="E75" s="175">
        <v>0</v>
      </c>
      <c r="F75" s="164" t="s">
        <v>260</v>
      </c>
    </row>
    <row r="76" spans="1:6" s="173" customFormat="1" ht="54">
      <c r="A76" s="174" t="s">
        <v>184</v>
      </c>
      <c r="B76" s="167" t="s">
        <v>520</v>
      </c>
      <c r="C76" s="164"/>
      <c r="D76" s="175">
        <f t="shared" si="2"/>
        <v>0</v>
      </c>
      <c r="E76" s="175">
        <v>0</v>
      </c>
      <c r="F76" s="164" t="s">
        <v>260</v>
      </c>
    </row>
    <row r="77" spans="1:6" s="173" customFormat="1" ht="67.5">
      <c r="A77" s="162" t="s">
        <v>0</v>
      </c>
      <c r="B77" s="167" t="s">
        <v>521</v>
      </c>
      <c r="C77" s="164"/>
      <c r="D77" s="175">
        <f t="shared" si="2"/>
        <v>0</v>
      </c>
      <c r="E77" s="175">
        <v>0</v>
      </c>
      <c r="F77" s="164"/>
    </row>
    <row r="78" spans="1:6" s="173" customFormat="1" ht="27">
      <c r="A78" s="171" t="s">
        <v>31</v>
      </c>
      <c r="B78" s="181" t="s">
        <v>455</v>
      </c>
      <c r="C78" s="172">
        <v>7422</v>
      </c>
      <c r="D78" s="175">
        <f t="shared" si="2"/>
        <v>71856</v>
      </c>
      <c r="E78" s="168">
        <f>E79+E100+E101</f>
        <v>71856</v>
      </c>
      <c r="F78" s="164" t="s">
        <v>260</v>
      </c>
    </row>
    <row r="79" spans="1:7" s="173" customFormat="1" ht="63.75">
      <c r="A79" s="174" t="s">
        <v>32</v>
      </c>
      <c r="B79" s="185" t="s">
        <v>1013</v>
      </c>
      <c r="C79" s="186"/>
      <c r="D79" s="175">
        <f t="shared" si="2"/>
        <v>71856</v>
      </c>
      <c r="E79" s="175">
        <f>SUM(E80:E99)</f>
        <v>71856</v>
      </c>
      <c r="F79" s="164" t="s">
        <v>260</v>
      </c>
      <c r="G79" s="187"/>
    </row>
    <row r="80" spans="1:7" ht="54">
      <c r="A80" s="162" t="s">
        <v>434</v>
      </c>
      <c r="B80" s="167" t="s">
        <v>456</v>
      </c>
      <c r="C80" s="164"/>
      <c r="D80" s="175">
        <f>SUM(E80:F80)</f>
        <v>0</v>
      </c>
      <c r="E80" s="175">
        <v>0</v>
      </c>
      <c r="F80" s="164" t="s">
        <v>260</v>
      </c>
      <c r="G80" s="170"/>
    </row>
    <row r="81" spans="1:7" ht="69.75" customHeight="1">
      <c r="A81" s="162" t="s">
        <v>435</v>
      </c>
      <c r="B81" s="167" t="s">
        <v>457</v>
      </c>
      <c r="C81" s="164"/>
      <c r="D81" s="175">
        <f aca="true" t="shared" si="3" ref="D81:D101">SUM(E81:F81)</f>
        <v>0</v>
      </c>
      <c r="E81" s="175">
        <v>0</v>
      </c>
      <c r="F81" s="164" t="s">
        <v>260</v>
      </c>
      <c r="G81" s="170"/>
    </row>
    <row r="82" spans="1:7" ht="45" customHeight="1">
      <c r="A82" s="162" t="s">
        <v>436</v>
      </c>
      <c r="B82" s="167" t="s">
        <v>458</v>
      </c>
      <c r="C82" s="164"/>
      <c r="D82" s="175">
        <f t="shared" si="3"/>
        <v>40000</v>
      </c>
      <c r="E82" s="175">
        <v>40000</v>
      </c>
      <c r="F82" s="164" t="s">
        <v>260</v>
      </c>
      <c r="G82" s="170"/>
    </row>
    <row r="83" spans="1:7" ht="54">
      <c r="A83" s="162" t="s">
        <v>437</v>
      </c>
      <c r="B83" s="167" t="s">
        <v>459</v>
      </c>
      <c r="C83" s="164"/>
      <c r="D83" s="175">
        <f t="shared" si="3"/>
        <v>0</v>
      </c>
      <c r="E83" s="175">
        <v>0</v>
      </c>
      <c r="F83" s="164" t="s">
        <v>260</v>
      </c>
      <c r="G83" s="170"/>
    </row>
    <row r="84" spans="1:7" ht="27">
      <c r="A84" s="162" t="s">
        <v>438</v>
      </c>
      <c r="B84" s="167" t="s">
        <v>460</v>
      </c>
      <c r="C84" s="164"/>
      <c r="D84" s="175">
        <f t="shared" si="3"/>
        <v>800</v>
      </c>
      <c r="E84" s="175">
        <v>800</v>
      </c>
      <c r="F84" s="164" t="s">
        <v>260</v>
      </c>
      <c r="G84" s="170"/>
    </row>
    <row r="85" spans="1:7" ht="27">
      <c r="A85" s="162" t="s">
        <v>439</v>
      </c>
      <c r="B85" s="167" t="s">
        <v>461</v>
      </c>
      <c r="C85" s="164"/>
      <c r="D85" s="175">
        <f t="shared" si="3"/>
        <v>0</v>
      </c>
      <c r="E85" s="175"/>
      <c r="F85" s="164" t="s">
        <v>260</v>
      </c>
      <c r="G85" s="170"/>
    </row>
    <row r="86" spans="1:7" ht="40.5">
      <c r="A86" s="162" t="s">
        <v>440</v>
      </c>
      <c r="B86" s="167" t="s">
        <v>462</v>
      </c>
      <c r="C86" s="164"/>
      <c r="D86" s="175">
        <f t="shared" si="3"/>
        <v>27000</v>
      </c>
      <c r="E86" s="175">
        <v>27000</v>
      </c>
      <c r="F86" s="164" t="s">
        <v>260</v>
      </c>
      <c r="G86" s="170"/>
    </row>
    <row r="87" spans="1:7" ht="81">
      <c r="A87" s="162" t="s">
        <v>441</v>
      </c>
      <c r="B87" s="167" t="s">
        <v>463</v>
      </c>
      <c r="C87" s="164"/>
      <c r="D87" s="175">
        <f t="shared" si="3"/>
        <v>0</v>
      </c>
      <c r="E87" s="175">
        <v>0</v>
      </c>
      <c r="F87" s="164" t="s">
        <v>260</v>
      </c>
      <c r="G87" s="170"/>
    </row>
    <row r="88" spans="1:7" ht="13.5">
      <c r="A88" s="162" t="s">
        <v>442</v>
      </c>
      <c r="B88" s="167" t="s">
        <v>464</v>
      </c>
      <c r="C88" s="164"/>
      <c r="D88" s="175">
        <f t="shared" si="3"/>
        <v>0</v>
      </c>
      <c r="E88" s="175">
        <v>0</v>
      </c>
      <c r="F88" s="164" t="s">
        <v>260</v>
      </c>
      <c r="G88" s="170"/>
    </row>
    <row r="89" spans="1:7" ht="40.5">
      <c r="A89" s="162" t="s">
        <v>443</v>
      </c>
      <c r="B89" s="167" t="s">
        <v>465</v>
      </c>
      <c r="C89" s="164"/>
      <c r="D89" s="175">
        <f t="shared" si="3"/>
        <v>0</v>
      </c>
      <c r="E89" s="175">
        <v>0</v>
      </c>
      <c r="F89" s="164" t="s">
        <v>260</v>
      </c>
      <c r="G89" s="170"/>
    </row>
    <row r="90" spans="1:7" ht="81">
      <c r="A90" s="162" t="s">
        <v>444</v>
      </c>
      <c r="B90" s="167" t="s">
        <v>466</v>
      </c>
      <c r="C90" s="164"/>
      <c r="D90" s="175">
        <f t="shared" si="3"/>
        <v>0</v>
      </c>
      <c r="E90" s="175">
        <v>0</v>
      </c>
      <c r="F90" s="164" t="s">
        <v>260</v>
      </c>
      <c r="G90" s="170"/>
    </row>
    <row r="91" spans="1:7" ht="40.5">
      <c r="A91" s="162" t="s">
        <v>445</v>
      </c>
      <c r="B91" s="167" t="s">
        <v>467</v>
      </c>
      <c r="C91" s="164"/>
      <c r="D91" s="175">
        <f t="shared" si="3"/>
        <v>0</v>
      </c>
      <c r="E91" s="175">
        <v>0</v>
      </c>
      <c r="F91" s="164" t="s">
        <v>260</v>
      </c>
      <c r="G91" s="170"/>
    </row>
    <row r="92" spans="1:7" ht="27">
      <c r="A92" s="162" t="s">
        <v>446</v>
      </c>
      <c r="B92" s="167" t="s">
        <v>468</v>
      </c>
      <c r="C92" s="164"/>
      <c r="D92" s="175">
        <f t="shared" si="3"/>
        <v>3000</v>
      </c>
      <c r="E92" s="175">
        <v>3000</v>
      </c>
      <c r="F92" s="164" t="s">
        <v>260</v>
      </c>
      <c r="G92" s="170"/>
    </row>
    <row r="93" spans="1:7" ht="54">
      <c r="A93" s="162" t="s">
        <v>447</v>
      </c>
      <c r="B93" s="167" t="s">
        <v>469</v>
      </c>
      <c r="C93" s="164"/>
      <c r="D93" s="175">
        <f t="shared" si="3"/>
        <v>900</v>
      </c>
      <c r="E93" s="175">
        <v>900</v>
      </c>
      <c r="F93" s="164" t="s">
        <v>260</v>
      </c>
      <c r="G93" s="170"/>
    </row>
    <row r="94" spans="1:7" ht="81">
      <c r="A94" s="162" t="s">
        <v>448</v>
      </c>
      <c r="B94" s="167" t="s">
        <v>470</v>
      </c>
      <c r="C94" s="164"/>
      <c r="D94" s="175">
        <f t="shared" si="3"/>
        <v>0</v>
      </c>
      <c r="E94" s="175">
        <v>0</v>
      </c>
      <c r="F94" s="164" t="s">
        <v>260</v>
      </c>
      <c r="G94" s="170"/>
    </row>
    <row r="95" spans="1:7" ht="40.5">
      <c r="A95" s="162" t="s">
        <v>449</v>
      </c>
      <c r="B95" s="167" t="s">
        <v>471</v>
      </c>
      <c r="C95" s="164"/>
      <c r="D95" s="175">
        <f t="shared" si="3"/>
        <v>0</v>
      </c>
      <c r="E95" s="175">
        <v>0</v>
      </c>
      <c r="F95" s="164" t="s">
        <v>260</v>
      </c>
      <c r="G95" s="170"/>
    </row>
    <row r="96" spans="1:7" ht="81">
      <c r="A96" s="162" t="s">
        <v>450</v>
      </c>
      <c r="B96" s="167" t="s">
        <v>472</v>
      </c>
      <c r="C96" s="164"/>
      <c r="D96" s="175">
        <f t="shared" si="3"/>
        <v>0</v>
      </c>
      <c r="E96" s="175">
        <v>0</v>
      </c>
      <c r="F96" s="164" t="s">
        <v>260</v>
      </c>
      <c r="G96" s="170"/>
    </row>
    <row r="97" spans="1:7" ht="27">
      <c r="A97" s="162" t="s">
        <v>451</v>
      </c>
      <c r="B97" s="167" t="s">
        <v>473</v>
      </c>
      <c r="C97" s="164"/>
      <c r="D97" s="175">
        <f t="shared" si="3"/>
        <v>0</v>
      </c>
      <c r="E97" s="175">
        <v>0</v>
      </c>
      <c r="F97" s="164" t="s">
        <v>260</v>
      </c>
      <c r="G97" s="170"/>
    </row>
    <row r="98" spans="1:7" ht="27">
      <c r="A98" s="162" t="s">
        <v>452</v>
      </c>
      <c r="B98" s="167" t="s">
        <v>474</v>
      </c>
      <c r="C98" s="164"/>
      <c r="D98" s="175">
        <f t="shared" si="3"/>
        <v>0</v>
      </c>
      <c r="E98" s="175">
        <v>0</v>
      </c>
      <c r="F98" s="164" t="s">
        <v>260</v>
      </c>
      <c r="G98" s="170"/>
    </row>
    <row r="99" spans="1:7" ht="13.5">
      <c r="A99" s="162" t="s">
        <v>453</v>
      </c>
      <c r="B99" s="167" t="s">
        <v>475</v>
      </c>
      <c r="C99" s="164"/>
      <c r="D99" s="175">
        <f t="shared" si="3"/>
        <v>156</v>
      </c>
      <c r="E99" s="175">
        <v>156</v>
      </c>
      <c r="F99" s="164" t="s">
        <v>260</v>
      </c>
      <c r="G99" s="170"/>
    </row>
    <row r="100" spans="1:7" ht="40.5">
      <c r="A100" s="162" t="s">
        <v>33</v>
      </c>
      <c r="B100" s="188" t="s">
        <v>410</v>
      </c>
      <c r="C100" s="164"/>
      <c r="D100" s="175">
        <f t="shared" si="3"/>
        <v>0</v>
      </c>
      <c r="E100" s="175">
        <v>0</v>
      </c>
      <c r="F100" s="164" t="s">
        <v>260</v>
      </c>
      <c r="G100" s="170"/>
    </row>
    <row r="101" spans="1:7" ht="13.5">
      <c r="A101" s="162" t="s">
        <v>454</v>
      </c>
      <c r="B101" s="167" t="s">
        <v>476</v>
      </c>
      <c r="C101" s="164"/>
      <c r="D101" s="175">
        <f t="shared" si="3"/>
        <v>0</v>
      </c>
      <c r="E101" s="175">
        <v>0</v>
      </c>
      <c r="F101" s="164" t="s">
        <v>260</v>
      </c>
      <c r="G101" s="170"/>
    </row>
    <row r="102" spans="1:6" s="173" customFormat="1" ht="14.25">
      <c r="A102" s="171" t="s">
        <v>34</v>
      </c>
      <c r="B102" s="167" t="s">
        <v>1014</v>
      </c>
      <c r="C102" s="172">
        <v>7431</v>
      </c>
      <c r="D102" s="175">
        <f>SUM(E102:F102)</f>
        <v>1320</v>
      </c>
      <c r="E102" s="168">
        <f>SUM(E103:E104)</f>
        <v>1320</v>
      </c>
      <c r="F102" s="164" t="s">
        <v>260</v>
      </c>
    </row>
    <row r="103" spans="1:6" ht="54">
      <c r="A103" s="174" t="s">
        <v>35</v>
      </c>
      <c r="B103" s="167" t="s">
        <v>477</v>
      </c>
      <c r="C103" s="183"/>
      <c r="D103" s="175">
        <f t="shared" si="2"/>
        <v>1320</v>
      </c>
      <c r="E103" s="175">
        <v>1320</v>
      </c>
      <c r="F103" s="164" t="s">
        <v>260</v>
      </c>
    </row>
    <row r="104" spans="1:6" s="173" customFormat="1" ht="40.5">
      <c r="A104" s="174" t="s">
        <v>36</v>
      </c>
      <c r="B104" s="167" t="s">
        <v>478</v>
      </c>
      <c r="C104" s="183"/>
      <c r="D104" s="175">
        <f t="shared" si="2"/>
        <v>0</v>
      </c>
      <c r="E104" s="175">
        <v>0</v>
      </c>
      <c r="F104" s="164" t="s">
        <v>260</v>
      </c>
    </row>
    <row r="105" spans="1:6" s="173" customFormat="1" ht="26.25">
      <c r="A105" s="171" t="s">
        <v>37</v>
      </c>
      <c r="B105" s="167" t="s">
        <v>1015</v>
      </c>
      <c r="C105" s="172">
        <v>7441</v>
      </c>
      <c r="D105" s="175">
        <f t="shared" si="2"/>
        <v>0</v>
      </c>
      <c r="E105" s="175">
        <f>SUM(E106:E107)</f>
        <v>0</v>
      </c>
      <c r="F105" s="164" t="s">
        <v>260</v>
      </c>
    </row>
    <row r="106" spans="1:6" s="173" customFormat="1" ht="57.75" customHeight="1">
      <c r="A106" s="162" t="s">
        <v>38</v>
      </c>
      <c r="B106" s="167" t="s">
        <v>479</v>
      </c>
      <c r="C106" s="183"/>
      <c r="D106" s="175">
        <f t="shared" si="2"/>
        <v>0</v>
      </c>
      <c r="E106" s="175">
        <v>0</v>
      </c>
      <c r="F106" s="164" t="s">
        <v>260</v>
      </c>
    </row>
    <row r="107" spans="1:6" s="173" customFormat="1" ht="57.75" customHeight="1">
      <c r="A107" s="162" t="s">
        <v>266</v>
      </c>
      <c r="B107" s="167" t="s">
        <v>480</v>
      </c>
      <c r="C107" s="183"/>
      <c r="D107" s="175">
        <f t="shared" si="2"/>
        <v>0</v>
      </c>
      <c r="E107" s="175">
        <v>0</v>
      </c>
      <c r="F107" s="164" t="s">
        <v>260</v>
      </c>
    </row>
    <row r="108" spans="1:6" s="173" customFormat="1" ht="26.25">
      <c r="A108" s="171" t="s">
        <v>39</v>
      </c>
      <c r="B108" s="181" t="s">
        <v>1016</v>
      </c>
      <c r="C108" s="172">
        <v>7442</v>
      </c>
      <c r="D108" s="175">
        <f t="shared" si="2"/>
        <v>0</v>
      </c>
      <c r="E108" s="164" t="s">
        <v>260</v>
      </c>
      <c r="F108" s="175">
        <f>SUM(F109:F110)</f>
        <v>0</v>
      </c>
    </row>
    <row r="109" spans="1:6" ht="67.5">
      <c r="A109" s="174" t="s">
        <v>40</v>
      </c>
      <c r="B109" s="167" t="s">
        <v>481</v>
      </c>
      <c r="C109" s="183"/>
      <c r="D109" s="175">
        <f t="shared" si="2"/>
        <v>0</v>
      </c>
      <c r="E109" s="164" t="s">
        <v>260</v>
      </c>
      <c r="F109" s="175"/>
    </row>
    <row r="110" spans="1:6" s="173" customFormat="1" ht="67.5">
      <c r="A110" s="174" t="s">
        <v>41</v>
      </c>
      <c r="B110" s="167" t="s">
        <v>482</v>
      </c>
      <c r="C110" s="183"/>
      <c r="D110" s="175">
        <f>SUM(E110:F110)</f>
        <v>0</v>
      </c>
      <c r="E110" s="164" t="s">
        <v>260</v>
      </c>
      <c r="F110" s="175"/>
    </row>
    <row r="111" spans="1:6" s="173" customFormat="1" ht="14.25">
      <c r="A111" s="174" t="s">
        <v>185</v>
      </c>
      <c r="B111" s="181" t="s">
        <v>1017</v>
      </c>
      <c r="C111" s="172">
        <v>7451</v>
      </c>
      <c r="D111" s="179">
        <f t="shared" si="2"/>
        <v>5000</v>
      </c>
      <c r="E111" s="175">
        <f>SUM(E112:E114)</f>
        <v>5000</v>
      </c>
      <c r="F111" s="175">
        <f>SUM(F112:F114)</f>
        <v>0</v>
      </c>
    </row>
    <row r="112" spans="1:6" ht="27">
      <c r="A112" s="174" t="s">
        <v>186</v>
      </c>
      <c r="B112" s="167" t="s">
        <v>483</v>
      </c>
      <c r="C112" s="183"/>
      <c r="D112" s="175">
        <f>SUM(E112:F112)</f>
        <v>0</v>
      </c>
      <c r="E112" s="164" t="s">
        <v>260</v>
      </c>
      <c r="F112" s="175"/>
    </row>
    <row r="113" spans="1:6" ht="27">
      <c r="A113" s="174" t="s">
        <v>187</v>
      </c>
      <c r="B113" s="167" t="s">
        <v>484</v>
      </c>
      <c r="C113" s="183"/>
      <c r="D113" s="175">
        <f>SUM(E113:F113)</f>
        <v>0</v>
      </c>
      <c r="E113" s="164" t="s">
        <v>260</v>
      </c>
      <c r="F113" s="175"/>
    </row>
    <row r="114" spans="1:7" ht="27">
      <c r="A114" s="174" t="s">
        <v>188</v>
      </c>
      <c r="B114" s="167" t="s">
        <v>485</v>
      </c>
      <c r="C114" s="183"/>
      <c r="D114" s="175">
        <f>SUM(E114:F114)</f>
        <v>5000</v>
      </c>
      <c r="E114" s="175">
        <v>5000</v>
      </c>
      <c r="F114" s="175"/>
      <c r="G114" s="170"/>
    </row>
    <row r="115" spans="3:6" ht="13.5">
      <c r="C115" s="157"/>
      <c r="E115" s="157"/>
      <c r="F115" s="157"/>
    </row>
    <row r="116" spans="3:6" ht="17.25" customHeight="1" hidden="1">
      <c r="C116" s="157"/>
      <c r="E116" s="157"/>
      <c r="F116" s="157"/>
    </row>
    <row r="117" spans="1:6" ht="13.5">
      <c r="A117" s="387" t="s">
        <v>531</v>
      </c>
      <c r="B117" s="387"/>
      <c r="C117" s="387"/>
      <c r="D117" s="387"/>
      <c r="E117" s="387"/>
      <c r="F117" s="387"/>
    </row>
    <row r="118" spans="1:6" ht="13.5">
      <c r="A118" s="387" t="s">
        <v>532</v>
      </c>
      <c r="B118" s="387"/>
      <c r="C118" s="387"/>
      <c r="D118" s="387"/>
      <c r="E118" s="387"/>
      <c r="F118" s="387"/>
    </row>
    <row r="119" spans="1:6" ht="13.5">
      <c r="A119" s="387" t="s">
        <v>533</v>
      </c>
      <c r="B119" s="387"/>
      <c r="C119" s="387"/>
      <c r="D119" s="387"/>
      <c r="E119" s="387"/>
      <c r="F119" s="387"/>
    </row>
    <row r="120" spans="3:6" ht="13.5">
      <c r="C120" s="157"/>
      <c r="E120" s="157"/>
      <c r="F120" s="157"/>
    </row>
    <row r="121" spans="1:6" ht="42" customHeight="1">
      <c r="A121" s="383" t="s">
        <v>1019</v>
      </c>
      <c r="B121" s="383" t="s">
        <v>1020</v>
      </c>
      <c r="C121" s="137" t="s">
        <v>534</v>
      </c>
      <c r="D121" s="137" t="s">
        <v>535</v>
      </c>
      <c r="E121" s="137" t="s">
        <v>536</v>
      </c>
      <c r="F121" s="157"/>
    </row>
    <row r="122" spans="1:6" ht="13.5">
      <c r="A122" s="384"/>
      <c r="B122" s="384"/>
      <c r="C122" s="190">
        <v>1</v>
      </c>
      <c r="D122" s="190">
        <v>2</v>
      </c>
      <c r="E122" s="190">
        <v>3</v>
      </c>
      <c r="F122" s="157"/>
    </row>
    <row r="123" spans="1:6" ht="27">
      <c r="A123" s="191">
        <v>1</v>
      </c>
      <c r="B123" s="167" t="s">
        <v>527</v>
      </c>
      <c r="C123" s="175">
        <v>31720</v>
      </c>
      <c r="D123" s="175">
        <v>22940.5</v>
      </c>
      <c r="E123" s="192">
        <v>49220.5</v>
      </c>
      <c r="F123" s="157"/>
    </row>
    <row r="124" spans="1:6" ht="27">
      <c r="A124" s="191">
        <v>2</v>
      </c>
      <c r="B124" s="167" t="s">
        <v>487</v>
      </c>
      <c r="C124" s="175">
        <v>11914.9</v>
      </c>
      <c r="D124" s="175">
        <v>10541.5</v>
      </c>
      <c r="E124" s="192">
        <v>9626.6</v>
      </c>
      <c r="F124" s="157"/>
    </row>
    <row r="125" spans="1:6" ht="13.5">
      <c r="A125" s="191">
        <v>3</v>
      </c>
      <c r="B125" s="193" t="s">
        <v>528</v>
      </c>
      <c r="C125" s="175">
        <v>5043.8</v>
      </c>
      <c r="D125" s="175">
        <v>3528.8</v>
      </c>
      <c r="E125" s="194">
        <v>9500</v>
      </c>
      <c r="F125" s="157"/>
    </row>
    <row r="126" spans="1:6" ht="27.75" customHeight="1">
      <c r="A126" s="191">
        <v>4</v>
      </c>
      <c r="B126" s="193" t="s">
        <v>530</v>
      </c>
      <c r="C126" s="175">
        <v>0</v>
      </c>
      <c r="D126" s="175">
        <v>0</v>
      </c>
      <c r="E126" s="195">
        <v>7332.7</v>
      </c>
      <c r="F126" s="157"/>
    </row>
    <row r="127" spans="1:6" ht="13.5">
      <c r="A127" s="191">
        <v>5</v>
      </c>
      <c r="B127" s="167" t="s">
        <v>529</v>
      </c>
      <c r="C127" s="175">
        <v>0</v>
      </c>
      <c r="D127" s="175">
        <v>0</v>
      </c>
      <c r="E127" s="194">
        <v>301.2</v>
      </c>
      <c r="F127" s="157"/>
    </row>
    <row r="128" spans="1:6" ht="13.5">
      <c r="A128" s="196"/>
      <c r="B128" s="197"/>
      <c r="C128" s="198"/>
      <c r="D128" s="198"/>
      <c r="E128" s="198"/>
      <c r="F128" s="198"/>
    </row>
    <row r="129" spans="1:6" ht="13.5">
      <c r="A129" s="196"/>
      <c r="B129" s="197"/>
      <c r="C129" s="198"/>
      <c r="D129" s="198"/>
      <c r="E129" s="198"/>
      <c r="F129" s="198"/>
    </row>
    <row r="130" spans="1:6" ht="13.5">
      <c r="A130" s="196"/>
      <c r="B130" s="197"/>
      <c r="C130" s="198"/>
      <c r="D130" s="198"/>
      <c r="E130" s="198"/>
      <c r="F130" s="198"/>
    </row>
    <row r="131" spans="3:6" ht="13.5">
      <c r="C131" s="157"/>
      <c r="E131" s="157"/>
      <c r="F131" s="157"/>
    </row>
    <row r="132" spans="3:6" ht="13.5">
      <c r="C132" s="157"/>
      <c r="E132" s="157"/>
      <c r="F132" s="157"/>
    </row>
    <row r="133" spans="3:6" ht="13.5">
      <c r="C133" s="157"/>
      <c r="E133" s="157"/>
      <c r="F133" s="157"/>
    </row>
    <row r="134" spans="3:6" ht="13.5">
      <c r="C134" s="157"/>
      <c r="E134" s="157"/>
      <c r="F134" s="157"/>
    </row>
    <row r="135" spans="3:6" ht="13.5">
      <c r="C135" s="157"/>
      <c r="E135" s="157"/>
      <c r="F135" s="157"/>
    </row>
    <row r="136" spans="3:6" ht="13.5">
      <c r="C136" s="157"/>
      <c r="E136" s="157"/>
      <c r="F136" s="157"/>
    </row>
    <row r="137" spans="3:6" ht="13.5">
      <c r="C137" s="157"/>
      <c r="E137" s="157"/>
      <c r="F137" s="157"/>
    </row>
    <row r="138" spans="3:6" ht="13.5">
      <c r="C138" s="157"/>
      <c r="E138" s="157"/>
      <c r="F138" s="157"/>
    </row>
    <row r="139" spans="3:6" ht="13.5">
      <c r="C139" s="157"/>
      <c r="E139" s="157"/>
      <c r="F139" s="157"/>
    </row>
    <row r="140" spans="3:6" ht="13.5">
      <c r="C140" s="157"/>
      <c r="E140" s="157"/>
      <c r="F140" s="157"/>
    </row>
    <row r="141" spans="3:6" ht="13.5">
      <c r="C141" s="157"/>
      <c r="E141" s="157"/>
      <c r="F141" s="157"/>
    </row>
    <row r="142" spans="3:6" ht="13.5">
      <c r="C142" s="157"/>
      <c r="E142" s="157"/>
      <c r="F142" s="157"/>
    </row>
    <row r="143" spans="3:6" ht="13.5">
      <c r="C143" s="157"/>
      <c r="E143" s="157"/>
      <c r="F143" s="157"/>
    </row>
    <row r="144" spans="3:6" ht="13.5">
      <c r="C144" s="157"/>
      <c r="E144" s="157"/>
      <c r="F144" s="157"/>
    </row>
    <row r="145" spans="3:6" ht="13.5">
      <c r="C145" s="157"/>
      <c r="E145" s="157"/>
      <c r="F145" s="157"/>
    </row>
    <row r="146" spans="3:6" ht="13.5">
      <c r="C146" s="157"/>
      <c r="E146" s="157"/>
      <c r="F146" s="157"/>
    </row>
    <row r="147" spans="3:6" ht="13.5">
      <c r="C147" s="157"/>
      <c r="E147" s="157"/>
      <c r="F147" s="157"/>
    </row>
    <row r="148" spans="3:6" ht="13.5">
      <c r="C148" s="157"/>
      <c r="E148" s="157"/>
      <c r="F148" s="157"/>
    </row>
    <row r="149" spans="3:6" ht="13.5">
      <c r="C149" s="157"/>
      <c r="E149" s="157"/>
      <c r="F149" s="157"/>
    </row>
    <row r="150" spans="3:6" ht="13.5">
      <c r="C150" s="157"/>
      <c r="E150" s="157"/>
      <c r="F150" s="157"/>
    </row>
    <row r="151" spans="3:6" ht="13.5">
      <c r="C151" s="157"/>
      <c r="E151" s="157"/>
      <c r="F151" s="157"/>
    </row>
    <row r="152" spans="3:6" ht="13.5">
      <c r="C152" s="157"/>
      <c r="E152" s="157"/>
      <c r="F152" s="157"/>
    </row>
    <row r="153" spans="3:6" ht="13.5">
      <c r="C153" s="157"/>
      <c r="E153" s="157"/>
      <c r="F153" s="157"/>
    </row>
    <row r="154" spans="3:6" ht="13.5">
      <c r="C154" s="157"/>
      <c r="E154" s="157"/>
      <c r="F154" s="157"/>
    </row>
    <row r="155" spans="3:6" ht="13.5">
      <c r="C155" s="157"/>
      <c r="E155" s="157"/>
      <c r="F155" s="157"/>
    </row>
    <row r="156" spans="3:6" ht="13.5">
      <c r="C156" s="157"/>
      <c r="E156" s="157"/>
      <c r="F156" s="157"/>
    </row>
    <row r="157" spans="3:6" ht="13.5">
      <c r="C157" s="157"/>
      <c r="E157" s="157"/>
      <c r="F157" s="157"/>
    </row>
    <row r="158" spans="3:6" ht="13.5">
      <c r="C158" s="157"/>
      <c r="E158" s="157"/>
      <c r="F158" s="157"/>
    </row>
    <row r="159" spans="3:6" ht="13.5">
      <c r="C159" s="157"/>
      <c r="E159" s="157"/>
      <c r="F159" s="157"/>
    </row>
    <row r="160" spans="3:6" ht="13.5">
      <c r="C160" s="157"/>
      <c r="E160" s="157"/>
      <c r="F160" s="157"/>
    </row>
    <row r="161" spans="3:6" ht="13.5">
      <c r="C161" s="157"/>
      <c r="E161" s="157"/>
      <c r="F161" s="157"/>
    </row>
    <row r="162" spans="3:6" ht="13.5">
      <c r="C162" s="157"/>
      <c r="E162" s="157"/>
      <c r="F162" s="157"/>
    </row>
    <row r="163" spans="3:6" ht="13.5">
      <c r="C163" s="157"/>
      <c r="E163" s="157"/>
      <c r="F163" s="157"/>
    </row>
    <row r="164" spans="3:6" ht="13.5">
      <c r="C164" s="157"/>
      <c r="E164" s="157"/>
      <c r="F164" s="157"/>
    </row>
    <row r="165" spans="3:6" ht="13.5">
      <c r="C165" s="157"/>
      <c r="E165" s="157"/>
      <c r="F165" s="157"/>
    </row>
    <row r="166" spans="3:6" ht="13.5">
      <c r="C166" s="157"/>
      <c r="E166" s="157"/>
      <c r="F166" s="157"/>
    </row>
    <row r="167" spans="3:6" ht="13.5">
      <c r="C167" s="157"/>
      <c r="E167" s="157"/>
      <c r="F167" s="157"/>
    </row>
    <row r="168" spans="3:6" ht="13.5">
      <c r="C168" s="157"/>
      <c r="E168" s="157"/>
      <c r="F168" s="157"/>
    </row>
    <row r="169" spans="3:6" ht="13.5">
      <c r="C169" s="157"/>
      <c r="E169" s="157"/>
      <c r="F169" s="157"/>
    </row>
    <row r="170" spans="3:6" ht="13.5">
      <c r="C170" s="157"/>
      <c r="E170" s="157"/>
      <c r="F170" s="157"/>
    </row>
    <row r="171" spans="3:6" ht="13.5">
      <c r="C171" s="157"/>
      <c r="E171" s="157"/>
      <c r="F171" s="157"/>
    </row>
    <row r="172" spans="3:6" ht="13.5">
      <c r="C172" s="157"/>
      <c r="E172" s="157"/>
      <c r="F172" s="157"/>
    </row>
    <row r="173" spans="3:6" ht="13.5">
      <c r="C173" s="157"/>
      <c r="E173" s="157"/>
      <c r="F173" s="157"/>
    </row>
    <row r="174" spans="3:6" ht="13.5">
      <c r="C174" s="157"/>
      <c r="E174" s="157"/>
      <c r="F174" s="157"/>
    </row>
    <row r="175" spans="3:6" ht="13.5">
      <c r="C175" s="157"/>
      <c r="E175" s="157"/>
      <c r="F175" s="157"/>
    </row>
    <row r="176" spans="3:6" ht="13.5">
      <c r="C176" s="157"/>
      <c r="E176" s="157"/>
      <c r="F176" s="157"/>
    </row>
    <row r="177" spans="3:6" ht="13.5">
      <c r="C177" s="157"/>
      <c r="E177" s="157"/>
      <c r="F177" s="157"/>
    </row>
    <row r="178" spans="3:6" ht="13.5">
      <c r="C178" s="157"/>
      <c r="E178" s="157"/>
      <c r="F178" s="157"/>
    </row>
    <row r="179" spans="3:6" ht="13.5">
      <c r="C179" s="157"/>
      <c r="E179" s="157"/>
      <c r="F179" s="157"/>
    </row>
    <row r="180" spans="3:6" ht="13.5">
      <c r="C180" s="157"/>
      <c r="E180" s="157"/>
      <c r="F180" s="157"/>
    </row>
    <row r="181" spans="3:6" ht="13.5">
      <c r="C181" s="157"/>
      <c r="E181" s="157"/>
      <c r="F181" s="157"/>
    </row>
    <row r="182" spans="3:6" ht="13.5">
      <c r="C182" s="157"/>
      <c r="E182" s="157"/>
      <c r="F182" s="157"/>
    </row>
    <row r="183" spans="3:6" ht="13.5">
      <c r="C183" s="157"/>
      <c r="E183" s="157"/>
      <c r="F183" s="157"/>
    </row>
    <row r="184" spans="3:6" ht="13.5">
      <c r="C184" s="157"/>
      <c r="E184" s="157"/>
      <c r="F184" s="157"/>
    </row>
    <row r="185" spans="3:6" ht="13.5">
      <c r="C185" s="157"/>
      <c r="E185" s="157"/>
      <c r="F185" s="157"/>
    </row>
    <row r="186" spans="3:6" ht="13.5">
      <c r="C186" s="157"/>
      <c r="E186" s="157"/>
      <c r="F186" s="157"/>
    </row>
    <row r="187" spans="3:6" ht="13.5">
      <c r="C187" s="157"/>
      <c r="E187" s="157"/>
      <c r="F187" s="157"/>
    </row>
  </sheetData>
  <sheetProtection/>
  <mergeCells count="14">
    <mergeCell ref="A1:F1"/>
    <mergeCell ref="A3:F3"/>
    <mergeCell ref="D6:D7"/>
    <mergeCell ref="B6:B7"/>
    <mergeCell ref="E5:F5"/>
    <mergeCell ref="C2:G2"/>
    <mergeCell ref="A121:A122"/>
    <mergeCell ref="B121:B122"/>
    <mergeCell ref="C6:C7"/>
    <mergeCell ref="A6:A7"/>
    <mergeCell ref="A117:F117"/>
    <mergeCell ref="E6:F6"/>
    <mergeCell ref="A118:F118"/>
    <mergeCell ref="A119:F119"/>
  </mergeCells>
  <printOptions/>
  <pageMargins left="0.5511811023622047" right="0.2755905511811024" top="0.35433070866141736" bottom="0.2362204724409449" header="0.15748031496062992" footer="0.1968503937007874"/>
  <pageSetup horizontalDpi="600" verticalDpi="600" orientation="portrait" r:id="rId1"/>
  <headerFooter alignWithMargins="0">
    <oddFooter>&amp;CPage &amp;P&amp;RBudge2021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"/>
  <sheetViews>
    <sheetView showGridLines="0" zoomScale="120" zoomScaleNormal="120" zoomScalePageLayoutView="0" workbookViewId="0" topLeftCell="A204">
      <selection activeCell="A1" sqref="A1:I222"/>
    </sheetView>
  </sheetViews>
  <sheetFormatPr defaultColWidth="9.140625" defaultRowHeight="12.75"/>
  <cols>
    <col min="1" max="1" width="5.140625" style="202" customWidth="1"/>
    <col min="2" max="2" width="5.28125" style="244" customWidth="1"/>
    <col min="3" max="3" width="4.57421875" style="245" customWidth="1"/>
    <col min="4" max="4" width="4.421875" style="246" customWidth="1"/>
    <col min="5" max="5" width="42.421875" style="243" customWidth="1"/>
    <col min="6" max="6" width="13.28125" style="206" hidden="1" customWidth="1"/>
    <col min="7" max="7" width="11.57421875" style="200" customWidth="1"/>
    <col min="8" max="8" width="11.421875" style="200" customWidth="1"/>
    <col min="9" max="9" width="10.00390625" style="200" customWidth="1"/>
    <col min="10" max="10" width="11.57421875" style="200" bestFit="1" customWidth="1"/>
    <col min="11" max="16384" width="9.140625" style="201" customWidth="1"/>
  </cols>
  <sheetData>
    <row r="1" spans="1:9" ht="20.25">
      <c r="A1" s="394" t="s">
        <v>1023</v>
      </c>
      <c r="B1" s="394"/>
      <c r="C1" s="394"/>
      <c r="D1" s="394"/>
      <c r="E1" s="394"/>
      <c r="F1" s="394"/>
      <c r="G1" s="394"/>
      <c r="H1" s="394"/>
      <c r="I1" s="394"/>
    </row>
    <row r="2" spans="1:9" ht="29.25" customHeight="1">
      <c r="A2" s="199"/>
      <c r="B2" s="199"/>
      <c r="C2" s="199"/>
      <c r="D2" s="199"/>
      <c r="E2" s="199"/>
      <c r="F2" s="199"/>
      <c r="G2" s="406" t="s">
        <v>1032</v>
      </c>
      <c r="H2" s="406"/>
      <c r="I2" s="406"/>
    </row>
    <row r="3" spans="1:9" ht="31.5" customHeight="1">
      <c r="A3" s="395" t="s">
        <v>543</v>
      </c>
      <c r="B3" s="395"/>
      <c r="C3" s="395"/>
      <c r="D3" s="395"/>
      <c r="E3" s="395"/>
      <c r="F3" s="395"/>
      <c r="G3" s="395"/>
      <c r="H3" s="395"/>
      <c r="I3" s="395"/>
    </row>
    <row r="4" spans="2:9" ht="17.25">
      <c r="B4" s="203"/>
      <c r="C4" s="204"/>
      <c r="D4" s="204"/>
      <c r="E4" s="205"/>
      <c r="H4" s="392" t="s">
        <v>538</v>
      </c>
      <c r="I4" s="392"/>
    </row>
    <row r="5" spans="1:10" s="209" customFormat="1" ht="17.25">
      <c r="A5" s="396" t="s">
        <v>539</v>
      </c>
      <c r="B5" s="401" t="s">
        <v>540</v>
      </c>
      <c r="C5" s="403" t="s">
        <v>542</v>
      </c>
      <c r="D5" s="403" t="s">
        <v>541</v>
      </c>
      <c r="E5" s="397" t="s">
        <v>544</v>
      </c>
      <c r="F5" s="398" t="s">
        <v>258</v>
      </c>
      <c r="G5" s="399" t="s">
        <v>1021</v>
      </c>
      <c r="H5" s="404" t="s">
        <v>524</v>
      </c>
      <c r="I5" s="405"/>
      <c r="J5" s="208"/>
    </row>
    <row r="6" spans="1:10" s="211" customFormat="1" ht="27">
      <c r="A6" s="396"/>
      <c r="B6" s="402"/>
      <c r="C6" s="402"/>
      <c r="D6" s="402"/>
      <c r="E6" s="397"/>
      <c r="F6" s="398"/>
      <c r="G6" s="400"/>
      <c r="H6" s="10" t="s">
        <v>525</v>
      </c>
      <c r="I6" s="10" t="s">
        <v>526</v>
      </c>
      <c r="J6" s="210"/>
    </row>
    <row r="7" spans="1:10" s="213" customFormat="1" ht="17.2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/>
      <c r="G7" s="72">
        <v>6</v>
      </c>
      <c r="H7" s="72">
        <v>7</v>
      </c>
      <c r="I7" s="72">
        <v>8</v>
      </c>
      <c r="J7" s="212"/>
    </row>
    <row r="8" spans="1:10" s="219" customFormat="1" ht="37.5" customHeight="1">
      <c r="A8" s="118">
        <v>2000</v>
      </c>
      <c r="B8" s="214" t="s">
        <v>259</v>
      </c>
      <c r="C8" s="215" t="s">
        <v>260</v>
      </c>
      <c r="D8" s="216" t="s">
        <v>260</v>
      </c>
      <c r="E8" s="217" t="s">
        <v>593</v>
      </c>
      <c r="F8" s="207"/>
      <c r="G8" s="168">
        <f>SUM(H8:I8)</f>
        <v>702885.8</v>
      </c>
      <c r="H8" s="168">
        <f>SUM(H9,H34,H45,H63,H106,H119,H132,H154,H177,H199,H220)</f>
        <v>256496</v>
      </c>
      <c r="I8" s="168">
        <f>SUM(I9,I34,I45,I63,I106,I119,I132,I154,I177,I199,I220)</f>
        <v>446389.8</v>
      </c>
      <c r="J8" s="218"/>
    </row>
    <row r="9" spans="1:10" s="222" customFormat="1" ht="24.75" customHeight="1">
      <c r="A9" s="118">
        <v>2100</v>
      </c>
      <c r="B9" s="116" t="s">
        <v>147</v>
      </c>
      <c r="C9" s="116" t="s">
        <v>122</v>
      </c>
      <c r="D9" s="116" t="s">
        <v>122</v>
      </c>
      <c r="E9" s="217" t="s">
        <v>594</v>
      </c>
      <c r="F9" s="220" t="s">
        <v>261</v>
      </c>
      <c r="G9" s="168">
        <f aca="true" t="shared" si="0" ref="G9:G72">SUM(H9:I9)</f>
        <v>152411.7</v>
      </c>
      <c r="H9" s="168">
        <f>SUM(H10+H14+H17+H21+H23+H25+H27+H29)</f>
        <v>96011.7</v>
      </c>
      <c r="I9" s="168">
        <f>SUM(I10+I14+I17+I21+I23+I25+I27+I29)</f>
        <v>56400</v>
      </c>
      <c r="J9" s="221"/>
    </row>
    <row r="10" spans="1:10" s="226" customFormat="1" ht="48" customHeight="1">
      <c r="A10" s="118">
        <v>2110</v>
      </c>
      <c r="B10" s="116" t="s">
        <v>147</v>
      </c>
      <c r="C10" s="116" t="s">
        <v>123</v>
      </c>
      <c r="D10" s="116" t="s">
        <v>122</v>
      </c>
      <c r="E10" s="223" t="s">
        <v>595</v>
      </c>
      <c r="F10" s="224" t="s">
        <v>262</v>
      </c>
      <c r="G10" s="168">
        <f t="shared" si="0"/>
        <v>94871.7</v>
      </c>
      <c r="H10" s="168">
        <f>SUM(H11:H14)</f>
        <v>91871.7</v>
      </c>
      <c r="I10" s="168">
        <f>SUM(I11:I14)</f>
        <v>3000</v>
      </c>
      <c r="J10" s="225"/>
    </row>
    <row r="11" spans="1:9" ht="25.5" customHeight="1">
      <c r="A11" s="118">
        <v>2111</v>
      </c>
      <c r="B11" s="113" t="s">
        <v>147</v>
      </c>
      <c r="C11" s="113" t="s">
        <v>123</v>
      </c>
      <c r="D11" s="113" t="s">
        <v>123</v>
      </c>
      <c r="E11" s="227" t="s">
        <v>596</v>
      </c>
      <c r="F11" s="228" t="s">
        <v>263</v>
      </c>
      <c r="G11" s="168">
        <f t="shared" si="0"/>
        <v>94071.7</v>
      </c>
      <c r="H11" s="168">
        <f>'Հատված 6'!H12</f>
        <v>91071.7</v>
      </c>
      <c r="I11" s="168">
        <f>'Հատված 6'!I12</f>
        <v>3000</v>
      </c>
    </row>
    <row r="12" spans="1:9" ht="18" customHeight="1">
      <c r="A12" s="118">
        <v>2112</v>
      </c>
      <c r="B12" s="113" t="s">
        <v>147</v>
      </c>
      <c r="C12" s="113" t="s">
        <v>123</v>
      </c>
      <c r="D12" s="113" t="s">
        <v>124</v>
      </c>
      <c r="E12" s="227" t="s">
        <v>597</v>
      </c>
      <c r="F12" s="228" t="s">
        <v>264</v>
      </c>
      <c r="G12" s="168">
        <f t="shared" si="0"/>
        <v>0</v>
      </c>
      <c r="H12" s="168">
        <v>0</v>
      </c>
      <c r="I12" s="168">
        <v>0</v>
      </c>
    </row>
    <row r="13" spans="1:9" ht="13.5" customHeight="1">
      <c r="A13" s="118">
        <v>2113</v>
      </c>
      <c r="B13" s="113" t="s">
        <v>147</v>
      </c>
      <c r="C13" s="113" t="s">
        <v>123</v>
      </c>
      <c r="D13" s="113" t="s">
        <v>105</v>
      </c>
      <c r="E13" s="227" t="s">
        <v>598</v>
      </c>
      <c r="F13" s="228" t="s">
        <v>265</v>
      </c>
      <c r="G13" s="168">
        <f>SUM(H13:I13)</f>
        <v>800</v>
      </c>
      <c r="H13" s="168">
        <f>'Հատված 6'!H39</f>
        <v>800</v>
      </c>
      <c r="I13" s="168">
        <v>0</v>
      </c>
    </row>
    <row r="14" spans="1:9" ht="15" customHeight="1">
      <c r="A14" s="118">
        <v>2120</v>
      </c>
      <c r="B14" s="116" t="s">
        <v>147</v>
      </c>
      <c r="C14" s="116" t="s">
        <v>124</v>
      </c>
      <c r="D14" s="116" t="s">
        <v>122</v>
      </c>
      <c r="E14" s="223" t="s">
        <v>599</v>
      </c>
      <c r="F14" s="229" t="s">
        <v>267</v>
      </c>
      <c r="G14" s="168">
        <f t="shared" si="0"/>
        <v>0</v>
      </c>
      <c r="H14" s="168">
        <f>SUM(H15:H16)</f>
        <v>0</v>
      </c>
      <c r="I14" s="168">
        <f>SUM(I15:I16)</f>
        <v>0</v>
      </c>
    </row>
    <row r="15" spans="1:9" ht="19.5" customHeight="1">
      <c r="A15" s="118">
        <v>2121</v>
      </c>
      <c r="B15" s="113" t="s">
        <v>147</v>
      </c>
      <c r="C15" s="113" t="s">
        <v>124</v>
      </c>
      <c r="D15" s="113" t="s">
        <v>123</v>
      </c>
      <c r="E15" s="230" t="s">
        <v>600</v>
      </c>
      <c r="F15" s="228" t="s">
        <v>268</v>
      </c>
      <c r="G15" s="168">
        <f t="shared" si="0"/>
        <v>0</v>
      </c>
      <c r="H15" s="168">
        <v>0</v>
      </c>
      <c r="I15" s="168">
        <v>0</v>
      </c>
    </row>
    <row r="16" spans="1:9" ht="25.5" customHeight="1">
      <c r="A16" s="118">
        <v>2122</v>
      </c>
      <c r="B16" s="113" t="s">
        <v>147</v>
      </c>
      <c r="C16" s="113" t="s">
        <v>124</v>
      </c>
      <c r="D16" s="113" t="s">
        <v>124</v>
      </c>
      <c r="E16" s="227" t="s">
        <v>601</v>
      </c>
      <c r="F16" s="228" t="s">
        <v>269</v>
      </c>
      <c r="G16" s="168">
        <f t="shared" si="0"/>
        <v>0</v>
      </c>
      <c r="H16" s="168">
        <v>0</v>
      </c>
      <c r="I16" s="168">
        <v>0</v>
      </c>
    </row>
    <row r="17" spans="1:9" ht="16.5" customHeight="1">
      <c r="A17" s="118">
        <v>2130</v>
      </c>
      <c r="B17" s="116" t="s">
        <v>147</v>
      </c>
      <c r="C17" s="116" t="s">
        <v>105</v>
      </c>
      <c r="D17" s="116" t="s">
        <v>122</v>
      </c>
      <c r="E17" s="223" t="s">
        <v>602</v>
      </c>
      <c r="F17" s="231" t="s">
        <v>270</v>
      </c>
      <c r="G17" s="168">
        <f t="shared" si="0"/>
        <v>1540</v>
      </c>
      <c r="H17" s="168">
        <f>SUM(H18:H20)</f>
        <v>1540</v>
      </c>
      <c r="I17" s="168">
        <f>SUM(I18:I20)</f>
        <v>0</v>
      </c>
    </row>
    <row r="18" spans="1:9" ht="25.5" customHeight="1">
      <c r="A18" s="118">
        <v>2131</v>
      </c>
      <c r="B18" s="113" t="s">
        <v>147</v>
      </c>
      <c r="C18" s="113" t="s">
        <v>105</v>
      </c>
      <c r="D18" s="113" t="s">
        <v>123</v>
      </c>
      <c r="E18" s="227" t="s">
        <v>603</v>
      </c>
      <c r="F18" s="228" t="s">
        <v>271</v>
      </c>
      <c r="G18" s="168">
        <f t="shared" si="0"/>
        <v>0</v>
      </c>
      <c r="H18" s="168">
        <v>0</v>
      </c>
      <c r="I18" s="168">
        <v>0</v>
      </c>
    </row>
    <row r="19" spans="1:9" ht="25.5" customHeight="1">
      <c r="A19" s="118">
        <v>2132</v>
      </c>
      <c r="B19" s="113" t="s">
        <v>147</v>
      </c>
      <c r="C19" s="113">
        <v>3</v>
      </c>
      <c r="D19" s="113">
        <v>2</v>
      </c>
      <c r="E19" s="227" t="s">
        <v>604</v>
      </c>
      <c r="F19" s="228" t="s">
        <v>272</v>
      </c>
      <c r="G19" s="168">
        <f t="shared" si="0"/>
        <v>0</v>
      </c>
      <c r="H19" s="168">
        <v>0</v>
      </c>
      <c r="I19" s="168">
        <v>0</v>
      </c>
    </row>
    <row r="20" spans="1:9" ht="14.25" customHeight="1">
      <c r="A20" s="118">
        <v>2133</v>
      </c>
      <c r="B20" s="113" t="s">
        <v>147</v>
      </c>
      <c r="C20" s="113">
        <v>3</v>
      </c>
      <c r="D20" s="113">
        <v>3</v>
      </c>
      <c r="E20" s="227" t="s">
        <v>605</v>
      </c>
      <c r="F20" s="228" t="s">
        <v>273</v>
      </c>
      <c r="G20" s="168">
        <f t="shared" si="0"/>
        <v>1540</v>
      </c>
      <c r="H20" s="168">
        <f>'Հատված 6'!H57</f>
        <v>1540</v>
      </c>
      <c r="I20" s="168">
        <v>0</v>
      </c>
    </row>
    <row r="21" spans="1:9" ht="33">
      <c r="A21" s="118">
        <v>2140</v>
      </c>
      <c r="B21" s="116" t="s">
        <v>147</v>
      </c>
      <c r="C21" s="116">
        <v>4</v>
      </c>
      <c r="D21" s="116">
        <v>0</v>
      </c>
      <c r="E21" s="223" t="s">
        <v>606</v>
      </c>
      <c r="F21" s="224" t="s">
        <v>274</v>
      </c>
      <c r="G21" s="168">
        <f t="shared" si="0"/>
        <v>0</v>
      </c>
      <c r="H21" s="168">
        <f>SUM(H22)</f>
        <v>0</v>
      </c>
      <c r="I21" s="168">
        <f>SUM(I22)</f>
        <v>0</v>
      </c>
    </row>
    <row r="22" spans="1:9" ht="15" customHeight="1">
      <c r="A22" s="118">
        <v>2141</v>
      </c>
      <c r="B22" s="113" t="s">
        <v>147</v>
      </c>
      <c r="C22" s="113">
        <v>4</v>
      </c>
      <c r="D22" s="113">
        <v>1</v>
      </c>
      <c r="E22" s="227" t="s">
        <v>607</v>
      </c>
      <c r="F22" s="232" t="s">
        <v>275</v>
      </c>
      <c r="G22" s="168">
        <f t="shared" si="0"/>
        <v>0</v>
      </c>
      <c r="H22" s="168">
        <v>0</v>
      </c>
      <c r="I22" s="168">
        <v>0</v>
      </c>
    </row>
    <row r="23" spans="1:9" ht="36" customHeight="1">
      <c r="A23" s="118">
        <v>2150</v>
      </c>
      <c r="B23" s="116" t="s">
        <v>147</v>
      </c>
      <c r="C23" s="116">
        <v>5</v>
      </c>
      <c r="D23" s="116">
        <v>0</v>
      </c>
      <c r="E23" s="223" t="s">
        <v>608</v>
      </c>
      <c r="F23" s="224" t="s">
        <v>276</v>
      </c>
      <c r="G23" s="168">
        <f t="shared" si="0"/>
        <v>0</v>
      </c>
      <c r="H23" s="168">
        <f>SUM(H24)</f>
        <v>0</v>
      </c>
      <c r="I23" s="168">
        <f>SUM(I24)</f>
        <v>0</v>
      </c>
    </row>
    <row r="24" spans="1:9" ht="24.75" customHeight="1">
      <c r="A24" s="118">
        <v>2151</v>
      </c>
      <c r="B24" s="113" t="s">
        <v>147</v>
      </c>
      <c r="C24" s="113">
        <v>5</v>
      </c>
      <c r="D24" s="113">
        <v>1</v>
      </c>
      <c r="E24" s="227" t="s">
        <v>609</v>
      </c>
      <c r="F24" s="232" t="s">
        <v>277</v>
      </c>
      <c r="G24" s="168">
        <f t="shared" si="0"/>
        <v>0</v>
      </c>
      <c r="H24" s="168">
        <v>0</v>
      </c>
      <c r="I24" s="168">
        <v>0</v>
      </c>
    </row>
    <row r="25" spans="1:9" ht="34.5" customHeight="1">
      <c r="A25" s="118">
        <v>2160</v>
      </c>
      <c r="B25" s="116" t="s">
        <v>147</v>
      </c>
      <c r="C25" s="116">
        <v>6</v>
      </c>
      <c r="D25" s="116">
        <v>0</v>
      </c>
      <c r="E25" s="223" t="s">
        <v>610</v>
      </c>
      <c r="F25" s="224" t="s">
        <v>278</v>
      </c>
      <c r="G25" s="168">
        <f t="shared" si="0"/>
        <v>56000</v>
      </c>
      <c r="H25" s="168">
        <f>SUM(H26)</f>
        <v>2600</v>
      </c>
      <c r="I25" s="168">
        <f>SUM(I26)</f>
        <v>53400</v>
      </c>
    </row>
    <row r="26" spans="1:9" ht="24.75" customHeight="1">
      <c r="A26" s="118">
        <v>2161</v>
      </c>
      <c r="B26" s="113" t="s">
        <v>147</v>
      </c>
      <c r="C26" s="113">
        <v>6</v>
      </c>
      <c r="D26" s="113">
        <v>1</v>
      </c>
      <c r="E26" s="227" t="s">
        <v>611</v>
      </c>
      <c r="F26" s="228" t="s">
        <v>279</v>
      </c>
      <c r="G26" s="168">
        <f t="shared" si="0"/>
        <v>56000</v>
      </c>
      <c r="H26" s="168">
        <f>'Հատված 6'!H71</f>
        <v>2600</v>
      </c>
      <c r="I26" s="168">
        <f>'Հատված 6'!I71</f>
        <v>53400</v>
      </c>
    </row>
    <row r="27" spans="1:9" ht="27">
      <c r="A27" s="118">
        <v>2170</v>
      </c>
      <c r="B27" s="116" t="s">
        <v>147</v>
      </c>
      <c r="C27" s="116">
        <v>7</v>
      </c>
      <c r="D27" s="116">
        <v>0</v>
      </c>
      <c r="E27" s="223" t="s">
        <v>612</v>
      </c>
      <c r="F27" s="228"/>
      <c r="G27" s="168">
        <f t="shared" si="0"/>
        <v>0</v>
      </c>
      <c r="H27" s="168">
        <f>SUM(H29)</f>
        <v>0</v>
      </c>
      <c r="I27" s="168">
        <f>SUM(I29)</f>
        <v>0</v>
      </c>
    </row>
    <row r="28" spans="1:9" ht="17.25">
      <c r="A28" s="118">
        <v>2171</v>
      </c>
      <c r="B28" s="113" t="s">
        <v>147</v>
      </c>
      <c r="C28" s="113">
        <v>7</v>
      </c>
      <c r="D28" s="113">
        <v>1</v>
      </c>
      <c r="E28" s="227" t="s">
        <v>613</v>
      </c>
      <c r="F28" s="228"/>
      <c r="G28" s="168">
        <f t="shared" si="0"/>
        <v>0</v>
      </c>
      <c r="H28" s="168">
        <v>0</v>
      </c>
      <c r="I28" s="168">
        <v>0</v>
      </c>
    </row>
    <row r="29" spans="1:9" ht="38.25" customHeight="1">
      <c r="A29" s="118">
        <v>2180</v>
      </c>
      <c r="B29" s="116" t="s">
        <v>147</v>
      </c>
      <c r="C29" s="116">
        <v>8</v>
      </c>
      <c r="D29" s="116">
        <v>0</v>
      </c>
      <c r="E29" s="223" t="s">
        <v>614</v>
      </c>
      <c r="F29" s="224" t="s">
        <v>280</v>
      </c>
      <c r="G29" s="168">
        <f t="shared" si="0"/>
        <v>0</v>
      </c>
      <c r="H29" s="168">
        <f>SUM(H30)</f>
        <v>0</v>
      </c>
      <c r="I29" s="168">
        <f>SUM(I30)</f>
        <v>0</v>
      </c>
    </row>
    <row r="30" spans="1:9" ht="37.5" customHeight="1">
      <c r="A30" s="118">
        <v>2181</v>
      </c>
      <c r="B30" s="113" t="s">
        <v>147</v>
      </c>
      <c r="C30" s="113">
        <v>8</v>
      </c>
      <c r="D30" s="113">
        <v>1</v>
      </c>
      <c r="E30" s="227" t="s">
        <v>614</v>
      </c>
      <c r="F30" s="232" t="s">
        <v>281</v>
      </c>
      <c r="G30" s="168">
        <f t="shared" si="0"/>
        <v>0</v>
      </c>
      <c r="H30" s="168">
        <v>0</v>
      </c>
      <c r="I30" s="168">
        <f>SUM(I32:I34)</f>
        <v>0</v>
      </c>
    </row>
    <row r="31" spans="1:9" ht="17.25">
      <c r="A31" s="118">
        <v>2182</v>
      </c>
      <c r="B31" s="113" t="s">
        <v>147</v>
      </c>
      <c r="C31" s="113">
        <v>8</v>
      </c>
      <c r="D31" s="113">
        <v>1</v>
      </c>
      <c r="E31" s="227" t="s">
        <v>615</v>
      </c>
      <c r="F31" s="232"/>
      <c r="G31" s="168">
        <f t="shared" si="0"/>
        <v>0</v>
      </c>
      <c r="H31" s="168">
        <v>0</v>
      </c>
      <c r="I31" s="168">
        <f>SUM(I33:I35)</f>
        <v>0</v>
      </c>
    </row>
    <row r="32" spans="1:9" ht="15" customHeight="1">
      <c r="A32" s="118">
        <v>2183</v>
      </c>
      <c r="B32" s="113" t="s">
        <v>147</v>
      </c>
      <c r="C32" s="113">
        <v>8</v>
      </c>
      <c r="D32" s="113">
        <v>1</v>
      </c>
      <c r="E32" s="227" t="s">
        <v>616</v>
      </c>
      <c r="F32" s="232"/>
      <c r="G32" s="168">
        <f t="shared" si="0"/>
        <v>0</v>
      </c>
      <c r="H32" s="168">
        <v>0</v>
      </c>
      <c r="I32" s="168">
        <f>SUM(I34:I36)</f>
        <v>0</v>
      </c>
    </row>
    <row r="33" spans="1:9" ht="27">
      <c r="A33" s="118">
        <v>2184</v>
      </c>
      <c r="B33" s="113" t="s">
        <v>147</v>
      </c>
      <c r="C33" s="113">
        <v>8</v>
      </c>
      <c r="D33" s="113">
        <v>1</v>
      </c>
      <c r="E33" s="227" t="s">
        <v>617</v>
      </c>
      <c r="F33" s="232"/>
      <c r="G33" s="168">
        <f t="shared" si="0"/>
        <v>0</v>
      </c>
      <c r="H33" s="168">
        <v>0</v>
      </c>
      <c r="I33" s="168">
        <f>SUM(I35:I37)</f>
        <v>0</v>
      </c>
    </row>
    <row r="34" spans="1:10" s="222" customFormat="1" ht="14.25" customHeight="1">
      <c r="A34" s="118">
        <v>2200</v>
      </c>
      <c r="B34" s="116" t="s">
        <v>148</v>
      </c>
      <c r="C34" s="116">
        <v>0</v>
      </c>
      <c r="D34" s="116">
        <v>0</v>
      </c>
      <c r="E34" s="217" t="s">
        <v>618</v>
      </c>
      <c r="F34" s="233" t="s">
        <v>282</v>
      </c>
      <c r="G34" s="168">
        <f t="shared" si="0"/>
        <v>7209.1</v>
      </c>
      <c r="H34" s="168">
        <f>SUM(H35+H37+H41+H43)</f>
        <v>7209.1</v>
      </c>
      <c r="I34" s="168">
        <f>SUM(I37+I39+I41+I43)</f>
        <v>0</v>
      </c>
      <c r="J34" s="221"/>
    </row>
    <row r="35" spans="1:9" ht="15.75" customHeight="1">
      <c r="A35" s="118">
        <v>2210</v>
      </c>
      <c r="B35" s="116" t="s">
        <v>148</v>
      </c>
      <c r="C35" s="113">
        <v>1</v>
      </c>
      <c r="D35" s="113">
        <v>0</v>
      </c>
      <c r="E35" s="223" t="s">
        <v>619</v>
      </c>
      <c r="F35" s="234" t="s">
        <v>283</v>
      </c>
      <c r="G35" s="168">
        <f t="shared" si="0"/>
        <v>0</v>
      </c>
      <c r="H35" s="168">
        <f>SUM(H36)</f>
        <v>0</v>
      </c>
      <c r="I35" s="168">
        <f>SUM(I36)</f>
        <v>0</v>
      </c>
    </row>
    <row r="36" spans="1:9" ht="15.75" customHeight="1">
      <c r="A36" s="118">
        <v>2211</v>
      </c>
      <c r="B36" s="113" t="s">
        <v>148</v>
      </c>
      <c r="C36" s="113">
        <v>1</v>
      </c>
      <c r="D36" s="113">
        <v>1</v>
      </c>
      <c r="E36" s="227" t="s">
        <v>620</v>
      </c>
      <c r="F36" s="232" t="s">
        <v>284</v>
      </c>
      <c r="G36" s="168">
        <f t="shared" si="0"/>
        <v>0</v>
      </c>
      <c r="H36" s="168">
        <v>0</v>
      </c>
      <c r="I36" s="168"/>
    </row>
    <row r="37" spans="1:9" ht="15.75" customHeight="1">
      <c r="A37" s="118">
        <v>2220</v>
      </c>
      <c r="B37" s="116" t="s">
        <v>148</v>
      </c>
      <c r="C37" s="116">
        <v>2</v>
      </c>
      <c r="D37" s="116">
        <v>0</v>
      </c>
      <c r="E37" s="223" t="s">
        <v>621</v>
      </c>
      <c r="F37" s="234" t="s">
        <v>285</v>
      </c>
      <c r="G37" s="168">
        <f t="shared" si="0"/>
        <v>300</v>
      </c>
      <c r="H37" s="168">
        <f>SUM(H38)</f>
        <v>300</v>
      </c>
      <c r="I37" s="168">
        <f>SUM(I38)</f>
        <v>0</v>
      </c>
    </row>
    <row r="38" spans="1:9" ht="15.75" customHeight="1">
      <c r="A38" s="118">
        <v>2221</v>
      </c>
      <c r="B38" s="113" t="s">
        <v>148</v>
      </c>
      <c r="C38" s="113">
        <v>2</v>
      </c>
      <c r="D38" s="113">
        <v>1</v>
      </c>
      <c r="E38" s="227" t="s">
        <v>622</v>
      </c>
      <c r="F38" s="232" t="s">
        <v>286</v>
      </c>
      <c r="G38" s="168">
        <f t="shared" si="0"/>
        <v>300</v>
      </c>
      <c r="H38" s="168">
        <f>'Հատված 6'!H95</f>
        <v>300</v>
      </c>
      <c r="I38" s="168"/>
    </row>
    <row r="39" spans="1:9" ht="15.75" customHeight="1">
      <c r="A39" s="118">
        <v>2230</v>
      </c>
      <c r="B39" s="116" t="s">
        <v>148</v>
      </c>
      <c r="C39" s="113">
        <v>3</v>
      </c>
      <c r="D39" s="113">
        <v>0</v>
      </c>
      <c r="E39" s="223" t="s">
        <v>623</v>
      </c>
      <c r="F39" s="234" t="s">
        <v>287</v>
      </c>
      <c r="G39" s="168">
        <f t="shared" si="0"/>
        <v>0</v>
      </c>
      <c r="H39" s="168">
        <f>SUM(H40)</f>
        <v>0</v>
      </c>
      <c r="I39" s="168">
        <f>SUM(I40)</f>
        <v>0</v>
      </c>
    </row>
    <row r="40" spans="1:9" ht="13.5" customHeight="1">
      <c r="A40" s="118">
        <v>2231</v>
      </c>
      <c r="B40" s="113" t="s">
        <v>148</v>
      </c>
      <c r="C40" s="113">
        <v>3</v>
      </c>
      <c r="D40" s="113">
        <v>1</v>
      </c>
      <c r="E40" s="227" t="s">
        <v>624</v>
      </c>
      <c r="F40" s="232" t="s">
        <v>288</v>
      </c>
      <c r="G40" s="168">
        <f t="shared" si="0"/>
        <v>0</v>
      </c>
      <c r="H40" s="168">
        <v>0</v>
      </c>
      <c r="I40" s="168">
        <v>0</v>
      </c>
    </row>
    <row r="41" spans="1:9" ht="36.75" customHeight="1">
      <c r="A41" s="118">
        <v>2240</v>
      </c>
      <c r="B41" s="116" t="s">
        <v>148</v>
      </c>
      <c r="C41" s="116">
        <v>4</v>
      </c>
      <c r="D41" s="116">
        <v>0</v>
      </c>
      <c r="E41" s="223" t="s">
        <v>625</v>
      </c>
      <c r="F41" s="224" t="s">
        <v>289</v>
      </c>
      <c r="G41" s="168">
        <f t="shared" si="0"/>
        <v>0</v>
      </c>
      <c r="H41" s="168">
        <f>SUM(H42)</f>
        <v>0</v>
      </c>
      <c r="I41" s="168">
        <f>SUM(I42)</f>
        <v>0</v>
      </c>
    </row>
    <row r="42" spans="1:9" ht="33">
      <c r="A42" s="118">
        <v>2241</v>
      </c>
      <c r="B42" s="113" t="s">
        <v>148</v>
      </c>
      <c r="C42" s="113">
        <v>4</v>
      </c>
      <c r="D42" s="113">
        <v>1</v>
      </c>
      <c r="E42" s="227" t="s">
        <v>625</v>
      </c>
      <c r="F42" s="232" t="s">
        <v>289</v>
      </c>
      <c r="G42" s="168">
        <f t="shared" si="0"/>
        <v>0</v>
      </c>
      <c r="H42" s="168">
        <v>0</v>
      </c>
      <c r="I42" s="168">
        <v>0</v>
      </c>
    </row>
    <row r="43" spans="1:9" ht="25.5" customHeight="1">
      <c r="A43" s="118">
        <v>2250</v>
      </c>
      <c r="B43" s="116" t="s">
        <v>148</v>
      </c>
      <c r="C43" s="116">
        <v>5</v>
      </c>
      <c r="D43" s="116">
        <v>0</v>
      </c>
      <c r="E43" s="223" t="s">
        <v>626</v>
      </c>
      <c r="F43" s="224" t="s">
        <v>290</v>
      </c>
      <c r="G43" s="168">
        <f>SUM(H43:I43)</f>
        <v>6909.1</v>
      </c>
      <c r="H43" s="168">
        <f>SUM(H44)</f>
        <v>6909.1</v>
      </c>
      <c r="I43" s="168">
        <f>SUM(I45)</f>
        <v>0</v>
      </c>
    </row>
    <row r="44" spans="1:9" ht="15.75" customHeight="1">
      <c r="A44" s="118">
        <v>2251</v>
      </c>
      <c r="B44" s="113" t="s">
        <v>148</v>
      </c>
      <c r="C44" s="113">
        <v>5</v>
      </c>
      <c r="D44" s="113">
        <v>1</v>
      </c>
      <c r="E44" s="227" t="s">
        <v>627</v>
      </c>
      <c r="F44" s="232" t="s">
        <v>291</v>
      </c>
      <c r="G44" s="168">
        <f t="shared" si="0"/>
        <v>6909.1</v>
      </c>
      <c r="H44" s="168">
        <f>'Հատված 6'!H105</f>
        <v>6909.1</v>
      </c>
      <c r="I44" s="168">
        <v>0</v>
      </c>
    </row>
    <row r="45" spans="1:10" s="222" customFormat="1" ht="36.75" customHeight="1">
      <c r="A45" s="118">
        <v>2300</v>
      </c>
      <c r="B45" s="116" t="s">
        <v>149</v>
      </c>
      <c r="C45" s="116">
        <v>0</v>
      </c>
      <c r="D45" s="116">
        <v>0</v>
      </c>
      <c r="E45" s="217" t="s">
        <v>628</v>
      </c>
      <c r="F45" s="233" t="s">
        <v>292</v>
      </c>
      <c r="G45" s="168">
        <f t="shared" si="0"/>
        <v>300</v>
      </c>
      <c r="H45" s="168">
        <f>SUM(H46+H50+H52+H55+H57+H59+H61)</f>
        <v>300</v>
      </c>
      <c r="I45" s="168">
        <f>SUM(I46+I50+I52+I55+I57+I59+I61)</f>
        <v>0</v>
      </c>
      <c r="J45" s="221"/>
    </row>
    <row r="46" spans="1:9" ht="15.75" customHeight="1">
      <c r="A46" s="118">
        <v>2310</v>
      </c>
      <c r="B46" s="116" t="s">
        <v>149</v>
      </c>
      <c r="C46" s="116">
        <v>1</v>
      </c>
      <c r="D46" s="116">
        <v>0</v>
      </c>
      <c r="E46" s="223" t="s">
        <v>629</v>
      </c>
      <c r="F46" s="224" t="s">
        <v>293</v>
      </c>
      <c r="G46" s="168">
        <f t="shared" si="0"/>
        <v>0</v>
      </c>
      <c r="H46" s="168">
        <f>SUM(H47:H49)</f>
        <v>0</v>
      </c>
      <c r="I46" s="168">
        <f>SUM(I47:I49)</f>
        <v>0</v>
      </c>
    </row>
    <row r="47" spans="1:9" ht="15" customHeight="1">
      <c r="A47" s="118">
        <v>2311</v>
      </c>
      <c r="B47" s="113" t="s">
        <v>149</v>
      </c>
      <c r="C47" s="113">
        <v>1</v>
      </c>
      <c r="D47" s="113">
        <v>1</v>
      </c>
      <c r="E47" s="227" t="s">
        <v>630</v>
      </c>
      <c r="F47" s="232" t="s">
        <v>294</v>
      </c>
      <c r="G47" s="168">
        <f t="shared" si="0"/>
        <v>0</v>
      </c>
      <c r="H47" s="168">
        <v>0</v>
      </c>
      <c r="I47" s="168">
        <v>0</v>
      </c>
    </row>
    <row r="48" spans="1:9" ht="15" customHeight="1">
      <c r="A48" s="118">
        <v>2312</v>
      </c>
      <c r="B48" s="113" t="s">
        <v>149</v>
      </c>
      <c r="C48" s="113">
        <v>1</v>
      </c>
      <c r="D48" s="113">
        <v>2</v>
      </c>
      <c r="E48" s="227" t="s">
        <v>631</v>
      </c>
      <c r="F48" s="232"/>
      <c r="G48" s="168">
        <f t="shared" si="0"/>
        <v>0</v>
      </c>
      <c r="H48" s="168">
        <v>0</v>
      </c>
      <c r="I48" s="168">
        <v>0</v>
      </c>
    </row>
    <row r="49" spans="1:9" ht="15" customHeight="1">
      <c r="A49" s="118">
        <v>2313</v>
      </c>
      <c r="B49" s="113" t="s">
        <v>149</v>
      </c>
      <c r="C49" s="113">
        <v>1</v>
      </c>
      <c r="D49" s="113">
        <v>3</v>
      </c>
      <c r="E49" s="227" t="s">
        <v>632</v>
      </c>
      <c r="F49" s="232"/>
      <c r="G49" s="168">
        <f t="shared" si="0"/>
        <v>0</v>
      </c>
      <c r="H49" s="168">
        <v>0</v>
      </c>
      <c r="I49" s="168">
        <v>0</v>
      </c>
    </row>
    <row r="50" spans="1:9" ht="15" customHeight="1">
      <c r="A50" s="118">
        <v>2320</v>
      </c>
      <c r="B50" s="116" t="s">
        <v>149</v>
      </c>
      <c r="C50" s="116">
        <v>2</v>
      </c>
      <c r="D50" s="116">
        <v>0</v>
      </c>
      <c r="E50" s="223" t="s">
        <v>633</v>
      </c>
      <c r="F50" s="224" t="s">
        <v>295</v>
      </c>
      <c r="G50" s="168">
        <f t="shared" si="0"/>
        <v>300</v>
      </c>
      <c r="H50" s="168">
        <f>SUM(H51)</f>
        <v>300</v>
      </c>
      <c r="I50" s="168">
        <f>SUM(I51)</f>
        <v>0</v>
      </c>
    </row>
    <row r="51" spans="1:9" ht="15" customHeight="1">
      <c r="A51" s="118">
        <v>2321</v>
      </c>
      <c r="B51" s="113" t="s">
        <v>149</v>
      </c>
      <c r="C51" s="113">
        <v>2</v>
      </c>
      <c r="D51" s="113">
        <v>1</v>
      </c>
      <c r="E51" s="227" t="s">
        <v>634</v>
      </c>
      <c r="F51" s="232" t="s">
        <v>296</v>
      </c>
      <c r="G51" s="168">
        <f t="shared" si="0"/>
        <v>300</v>
      </c>
      <c r="H51" s="168">
        <f>'Հատված 6'!H122</f>
        <v>300</v>
      </c>
      <c r="I51" s="168"/>
    </row>
    <row r="52" spans="1:9" ht="27">
      <c r="A52" s="118">
        <v>2330</v>
      </c>
      <c r="B52" s="116" t="s">
        <v>149</v>
      </c>
      <c r="C52" s="116">
        <v>3</v>
      </c>
      <c r="D52" s="116">
        <v>0</v>
      </c>
      <c r="E52" s="223" t="s">
        <v>635</v>
      </c>
      <c r="F52" s="224" t="s">
        <v>297</v>
      </c>
      <c r="G52" s="168">
        <f t="shared" si="0"/>
        <v>0</v>
      </c>
      <c r="H52" s="168">
        <f>SUM(H53:H54)</f>
        <v>0</v>
      </c>
      <c r="I52" s="168">
        <f>SUM(I53:I54)</f>
        <v>0</v>
      </c>
    </row>
    <row r="53" spans="1:9" ht="17.25">
      <c r="A53" s="118">
        <v>2331</v>
      </c>
      <c r="B53" s="113" t="s">
        <v>149</v>
      </c>
      <c r="C53" s="113">
        <v>3</v>
      </c>
      <c r="D53" s="113">
        <v>1</v>
      </c>
      <c r="E53" s="227" t="s">
        <v>636</v>
      </c>
      <c r="F53" s="232" t="s">
        <v>298</v>
      </c>
      <c r="G53" s="168">
        <f t="shared" si="0"/>
        <v>0</v>
      </c>
      <c r="H53" s="168">
        <v>0</v>
      </c>
      <c r="I53" s="168">
        <v>0</v>
      </c>
    </row>
    <row r="54" spans="1:9" ht="17.25">
      <c r="A54" s="118">
        <v>2332</v>
      </c>
      <c r="B54" s="113" t="s">
        <v>149</v>
      </c>
      <c r="C54" s="113">
        <v>3</v>
      </c>
      <c r="D54" s="113">
        <v>2</v>
      </c>
      <c r="E54" s="227" t="s">
        <v>637</v>
      </c>
      <c r="F54" s="232"/>
      <c r="G54" s="168">
        <f t="shared" si="0"/>
        <v>0</v>
      </c>
      <c r="H54" s="168">
        <v>0</v>
      </c>
      <c r="I54" s="168">
        <v>0</v>
      </c>
    </row>
    <row r="55" spans="1:9" ht="17.25">
      <c r="A55" s="118">
        <v>2340</v>
      </c>
      <c r="B55" s="116" t="s">
        <v>149</v>
      </c>
      <c r="C55" s="116">
        <v>4</v>
      </c>
      <c r="D55" s="116">
        <v>0</v>
      </c>
      <c r="E55" s="223" t="s">
        <v>638</v>
      </c>
      <c r="F55" s="232"/>
      <c r="G55" s="168">
        <f t="shared" si="0"/>
        <v>0</v>
      </c>
      <c r="H55" s="168">
        <f>SUM(H56)</f>
        <v>0</v>
      </c>
      <c r="I55" s="168">
        <f>SUM(I56)</f>
        <v>0</v>
      </c>
    </row>
    <row r="56" spans="1:9" ht="17.25">
      <c r="A56" s="118">
        <v>2341</v>
      </c>
      <c r="B56" s="113" t="s">
        <v>149</v>
      </c>
      <c r="C56" s="113">
        <v>4</v>
      </c>
      <c r="D56" s="113">
        <v>1</v>
      </c>
      <c r="E56" s="227" t="s">
        <v>639</v>
      </c>
      <c r="F56" s="232"/>
      <c r="G56" s="168">
        <f t="shared" si="0"/>
        <v>0</v>
      </c>
      <c r="H56" s="168">
        <v>0</v>
      </c>
      <c r="I56" s="168">
        <v>0</v>
      </c>
    </row>
    <row r="57" spans="1:9" ht="17.25">
      <c r="A57" s="118">
        <v>2350</v>
      </c>
      <c r="B57" s="116" t="s">
        <v>149</v>
      </c>
      <c r="C57" s="116">
        <v>5</v>
      </c>
      <c r="D57" s="116">
        <v>0</v>
      </c>
      <c r="E57" s="223" t="s">
        <v>640</v>
      </c>
      <c r="F57" s="224" t="s">
        <v>299</v>
      </c>
      <c r="G57" s="168">
        <f t="shared" si="0"/>
        <v>0</v>
      </c>
      <c r="H57" s="168">
        <f>SUM(H58)</f>
        <v>0</v>
      </c>
      <c r="I57" s="168">
        <f>SUM(I58)</f>
        <v>0</v>
      </c>
    </row>
    <row r="58" spans="1:9" ht="17.25">
      <c r="A58" s="118">
        <v>2351</v>
      </c>
      <c r="B58" s="113" t="s">
        <v>149</v>
      </c>
      <c r="C58" s="113">
        <v>5</v>
      </c>
      <c r="D58" s="113">
        <v>1</v>
      </c>
      <c r="E58" s="227" t="s">
        <v>641</v>
      </c>
      <c r="F58" s="232" t="s">
        <v>299</v>
      </c>
      <c r="G58" s="168">
        <f t="shared" si="0"/>
        <v>0</v>
      </c>
      <c r="H58" s="168">
        <v>0</v>
      </c>
      <c r="I58" s="168">
        <v>0</v>
      </c>
    </row>
    <row r="59" spans="1:9" ht="36" customHeight="1">
      <c r="A59" s="118">
        <v>2360</v>
      </c>
      <c r="B59" s="116" t="s">
        <v>149</v>
      </c>
      <c r="C59" s="116">
        <v>6</v>
      </c>
      <c r="D59" s="116">
        <v>0</v>
      </c>
      <c r="E59" s="223" t="s">
        <v>642</v>
      </c>
      <c r="F59" s="224" t="s">
        <v>300</v>
      </c>
      <c r="G59" s="168">
        <f t="shared" si="0"/>
        <v>0</v>
      </c>
      <c r="H59" s="168">
        <f>SUM(H60)</f>
        <v>0</v>
      </c>
      <c r="I59" s="168">
        <f>SUM(I60)</f>
        <v>0</v>
      </c>
    </row>
    <row r="60" spans="1:9" ht="25.5" customHeight="1">
      <c r="A60" s="118">
        <v>2361</v>
      </c>
      <c r="B60" s="113" t="s">
        <v>149</v>
      </c>
      <c r="C60" s="113">
        <v>6</v>
      </c>
      <c r="D60" s="113">
        <v>1</v>
      </c>
      <c r="E60" s="227" t="s">
        <v>643</v>
      </c>
      <c r="F60" s="232" t="s">
        <v>301</v>
      </c>
      <c r="G60" s="168">
        <f t="shared" si="0"/>
        <v>0</v>
      </c>
      <c r="H60" s="168">
        <v>0</v>
      </c>
      <c r="I60" s="168">
        <v>0</v>
      </c>
    </row>
    <row r="61" spans="1:9" ht="27.75" customHeight="1">
      <c r="A61" s="118">
        <v>2370</v>
      </c>
      <c r="B61" s="116" t="s">
        <v>149</v>
      </c>
      <c r="C61" s="116">
        <v>7</v>
      </c>
      <c r="D61" s="116">
        <v>0</v>
      </c>
      <c r="E61" s="223" t="s">
        <v>644</v>
      </c>
      <c r="F61" s="224" t="s">
        <v>302</v>
      </c>
      <c r="G61" s="168">
        <f t="shared" si="0"/>
        <v>0</v>
      </c>
      <c r="H61" s="168">
        <f>SUM(H62)</f>
        <v>0</v>
      </c>
      <c r="I61" s="168">
        <f>SUM(I62)</f>
        <v>0</v>
      </c>
    </row>
    <row r="62" spans="1:9" ht="26.25" customHeight="1">
      <c r="A62" s="118">
        <v>2371</v>
      </c>
      <c r="B62" s="113" t="s">
        <v>149</v>
      </c>
      <c r="C62" s="113">
        <v>7</v>
      </c>
      <c r="D62" s="113">
        <v>1</v>
      </c>
      <c r="E62" s="227" t="s">
        <v>645</v>
      </c>
      <c r="F62" s="232" t="s">
        <v>303</v>
      </c>
      <c r="G62" s="168">
        <f t="shared" si="0"/>
        <v>0</v>
      </c>
      <c r="H62" s="168">
        <v>0</v>
      </c>
      <c r="I62" s="168">
        <v>0</v>
      </c>
    </row>
    <row r="63" spans="1:10" s="222" customFormat="1" ht="25.5" customHeight="1">
      <c r="A63" s="118">
        <v>2400</v>
      </c>
      <c r="B63" s="116" t="s">
        <v>150</v>
      </c>
      <c r="C63" s="116">
        <v>0</v>
      </c>
      <c r="D63" s="116">
        <v>0</v>
      </c>
      <c r="E63" s="217" t="s">
        <v>646</v>
      </c>
      <c r="F63" s="233" t="s">
        <v>304</v>
      </c>
      <c r="G63" s="168">
        <f t="shared" si="0"/>
        <v>66121</v>
      </c>
      <c r="H63" s="168">
        <f>SUM(H64+H67+H72+H79+H83+H89+H91+H96+H104)</f>
        <v>7130</v>
      </c>
      <c r="I63" s="168">
        <f>SUM(I64+I67+I72+I79+I83+I89+I91+I96+I104)</f>
        <v>58991</v>
      </c>
      <c r="J63" s="221"/>
    </row>
    <row r="64" spans="1:9" ht="38.25" customHeight="1">
      <c r="A64" s="118">
        <v>2410</v>
      </c>
      <c r="B64" s="116" t="s">
        <v>150</v>
      </c>
      <c r="C64" s="116">
        <v>1</v>
      </c>
      <c r="D64" s="116">
        <v>0</v>
      </c>
      <c r="E64" s="223" t="s">
        <v>647</v>
      </c>
      <c r="F64" s="224" t="s">
        <v>305</v>
      </c>
      <c r="G64" s="168">
        <f t="shared" si="0"/>
        <v>0</v>
      </c>
      <c r="H64" s="168">
        <f>SUM(H65:H66)</f>
        <v>0</v>
      </c>
      <c r="I64" s="168">
        <f>SUM(I65:I66)</f>
        <v>0</v>
      </c>
    </row>
    <row r="65" spans="1:9" ht="25.5" customHeight="1">
      <c r="A65" s="118">
        <v>2411</v>
      </c>
      <c r="B65" s="113" t="s">
        <v>150</v>
      </c>
      <c r="C65" s="113">
        <v>1</v>
      </c>
      <c r="D65" s="113">
        <v>1</v>
      </c>
      <c r="E65" s="227" t="s">
        <v>648</v>
      </c>
      <c r="F65" s="228" t="s">
        <v>306</v>
      </c>
      <c r="G65" s="168">
        <f t="shared" si="0"/>
        <v>0</v>
      </c>
      <c r="H65" s="168">
        <f>'Հատված 6'!H150</f>
        <v>0</v>
      </c>
      <c r="I65" s="168">
        <f>'Հատված 6'!I150</f>
        <v>0</v>
      </c>
    </row>
    <row r="66" spans="1:9" ht="33">
      <c r="A66" s="118">
        <v>2412</v>
      </c>
      <c r="B66" s="113" t="s">
        <v>150</v>
      </c>
      <c r="C66" s="113">
        <v>1</v>
      </c>
      <c r="D66" s="113">
        <v>2</v>
      </c>
      <c r="E66" s="227" t="s">
        <v>649</v>
      </c>
      <c r="F66" s="232" t="s">
        <v>307</v>
      </c>
      <c r="G66" s="168">
        <f t="shared" si="0"/>
        <v>0</v>
      </c>
      <c r="H66" s="168">
        <f>'Հատված 6'!H153</f>
        <v>0</v>
      </c>
      <c r="I66" s="168">
        <f>'Հատված 6'!I153</f>
        <v>0</v>
      </c>
    </row>
    <row r="67" spans="1:9" ht="39.75" customHeight="1">
      <c r="A67" s="118">
        <v>2420</v>
      </c>
      <c r="B67" s="116" t="s">
        <v>150</v>
      </c>
      <c r="C67" s="116">
        <v>2</v>
      </c>
      <c r="D67" s="116">
        <v>0</v>
      </c>
      <c r="E67" s="223" t="s">
        <v>650</v>
      </c>
      <c r="F67" s="224" t="s">
        <v>308</v>
      </c>
      <c r="G67" s="168">
        <f t="shared" si="0"/>
        <v>0</v>
      </c>
      <c r="H67" s="168">
        <f>SUM(H68:H71)</f>
        <v>0</v>
      </c>
      <c r="I67" s="168">
        <f>SUM(I68:I71)</f>
        <v>0</v>
      </c>
    </row>
    <row r="68" spans="1:9" ht="15.75" customHeight="1">
      <c r="A68" s="118">
        <v>2421</v>
      </c>
      <c r="B68" s="113" t="s">
        <v>150</v>
      </c>
      <c r="C68" s="113">
        <v>2</v>
      </c>
      <c r="D68" s="113">
        <v>1</v>
      </c>
      <c r="E68" s="227" t="s">
        <v>651</v>
      </c>
      <c r="F68" s="232" t="s">
        <v>309</v>
      </c>
      <c r="G68" s="168">
        <f t="shared" si="0"/>
        <v>0</v>
      </c>
      <c r="H68" s="168">
        <f>'Հատված 6'!H157</f>
        <v>0</v>
      </c>
      <c r="I68" s="168">
        <f>'Հատված 6'!I157</f>
        <v>0</v>
      </c>
    </row>
    <row r="69" spans="1:9" ht="15.75" customHeight="1">
      <c r="A69" s="118">
        <v>2422</v>
      </c>
      <c r="B69" s="113" t="s">
        <v>150</v>
      </c>
      <c r="C69" s="113">
        <v>2</v>
      </c>
      <c r="D69" s="113">
        <v>2</v>
      </c>
      <c r="E69" s="227" t="s">
        <v>652</v>
      </c>
      <c r="F69" s="232" t="s">
        <v>310</v>
      </c>
      <c r="G69" s="168">
        <f t="shared" si="0"/>
        <v>0</v>
      </c>
      <c r="H69" s="168">
        <f>'Հատված 6'!H160</f>
        <v>0</v>
      </c>
      <c r="I69" s="168">
        <f>'Հատված 6'!I160</f>
        <v>0</v>
      </c>
    </row>
    <row r="70" spans="1:9" ht="15.75" customHeight="1">
      <c r="A70" s="118">
        <v>2423</v>
      </c>
      <c r="B70" s="113" t="s">
        <v>150</v>
      </c>
      <c r="C70" s="113">
        <v>2</v>
      </c>
      <c r="D70" s="113">
        <v>3</v>
      </c>
      <c r="E70" s="227" t="s">
        <v>653</v>
      </c>
      <c r="F70" s="232" t="s">
        <v>311</v>
      </c>
      <c r="G70" s="168">
        <f t="shared" si="0"/>
        <v>0</v>
      </c>
      <c r="H70" s="168">
        <f>'Հատված 6'!H163</f>
        <v>0</v>
      </c>
      <c r="I70" s="168">
        <f>'Հատված 6'!I163</f>
        <v>0</v>
      </c>
    </row>
    <row r="71" spans="1:9" ht="15.75" customHeight="1">
      <c r="A71" s="118">
        <v>2424</v>
      </c>
      <c r="B71" s="113" t="s">
        <v>150</v>
      </c>
      <c r="C71" s="113">
        <v>2</v>
      </c>
      <c r="D71" s="113">
        <v>4</v>
      </c>
      <c r="E71" s="227" t="s">
        <v>654</v>
      </c>
      <c r="F71" s="232"/>
      <c r="G71" s="168">
        <f t="shared" si="0"/>
        <v>0</v>
      </c>
      <c r="H71" s="168">
        <f>'Հատված 6'!H166</f>
        <v>0</v>
      </c>
      <c r="I71" s="168">
        <f>'Հատված 6'!I166</f>
        <v>0</v>
      </c>
    </row>
    <row r="72" spans="1:9" ht="15.75" customHeight="1">
      <c r="A72" s="118">
        <v>2430</v>
      </c>
      <c r="B72" s="116" t="s">
        <v>150</v>
      </c>
      <c r="C72" s="116">
        <v>3</v>
      </c>
      <c r="D72" s="116">
        <v>0</v>
      </c>
      <c r="E72" s="223" t="s">
        <v>655</v>
      </c>
      <c r="F72" s="224" t="s">
        <v>312</v>
      </c>
      <c r="G72" s="168">
        <f t="shared" si="0"/>
        <v>0</v>
      </c>
      <c r="H72" s="168">
        <f>SUM(H73:H78)</f>
        <v>0</v>
      </c>
      <c r="I72" s="168">
        <f>SUM(I73:I78)</f>
        <v>0</v>
      </c>
    </row>
    <row r="73" spans="1:9" ht="15.75" customHeight="1">
      <c r="A73" s="118">
        <v>2431</v>
      </c>
      <c r="B73" s="113" t="s">
        <v>150</v>
      </c>
      <c r="C73" s="113">
        <v>3</v>
      </c>
      <c r="D73" s="113">
        <v>1</v>
      </c>
      <c r="E73" s="227" t="s">
        <v>656</v>
      </c>
      <c r="F73" s="232" t="s">
        <v>313</v>
      </c>
      <c r="G73" s="168">
        <f aca="true" t="shared" si="1" ref="G73:G136">SUM(H73:I73)</f>
        <v>0</v>
      </c>
      <c r="H73" s="168">
        <f>'Հատված 6'!H170</f>
        <v>0</v>
      </c>
      <c r="I73" s="168">
        <f>'Հատված 6'!I170</f>
        <v>0</v>
      </c>
    </row>
    <row r="74" spans="1:9" ht="15.75" customHeight="1">
      <c r="A74" s="118">
        <v>2432</v>
      </c>
      <c r="B74" s="113" t="s">
        <v>150</v>
      </c>
      <c r="C74" s="113">
        <v>3</v>
      </c>
      <c r="D74" s="113">
        <v>2</v>
      </c>
      <c r="E74" s="227" t="s">
        <v>657</v>
      </c>
      <c r="F74" s="232" t="s">
        <v>314</v>
      </c>
      <c r="G74" s="168">
        <f t="shared" si="1"/>
        <v>0</v>
      </c>
      <c r="H74" s="168">
        <f>'Հատված 6'!H173</f>
        <v>0</v>
      </c>
      <c r="I74" s="168">
        <f>'Հատված 6'!I173</f>
        <v>0</v>
      </c>
    </row>
    <row r="75" spans="1:9" ht="15.75" customHeight="1">
      <c r="A75" s="118">
        <v>2433</v>
      </c>
      <c r="B75" s="113" t="s">
        <v>150</v>
      </c>
      <c r="C75" s="113">
        <v>3</v>
      </c>
      <c r="D75" s="113">
        <v>3</v>
      </c>
      <c r="E75" s="227" t="s">
        <v>658</v>
      </c>
      <c r="F75" s="232" t="s">
        <v>315</v>
      </c>
      <c r="G75" s="168">
        <f t="shared" si="1"/>
        <v>0</v>
      </c>
      <c r="H75" s="168">
        <f>'Հատված 6'!H176</f>
        <v>0</v>
      </c>
      <c r="I75" s="168">
        <f>'Հատված 6'!I176</f>
        <v>0</v>
      </c>
    </row>
    <row r="76" spans="1:9" ht="15.75" customHeight="1">
      <c r="A76" s="118">
        <v>2434</v>
      </c>
      <c r="B76" s="113" t="s">
        <v>150</v>
      </c>
      <c r="C76" s="113">
        <v>3</v>
      </c>
      <c r="D76" s="113">
        <v>4</v>
      </c>
      <c r="E76" s="227" t="s">
        <v>659</v>
      </c>
      <c r="F76" s="232" t="s">
        <v>316</v>
      </c>
      <c r="G76" s="168">
        <f t="shared" si="1"/>
        <v>0</v>
      </c>
      <c r="H76" s="168">
        <f>'Հատված 6'!H179</f>
        <v>0</v>
      </c>
      <c r="I76" s="168">
        <f>'Հատված 6'!I179</f>
        <v>0</v>
      </c>
    </row>
    <row r="77" spans="1:9" ht="15.75" customHeight="1">
      <c r="A77" s="118">
        <v>2435</v>
      </c>
      <c r="B77" s="113" t="s">
        <v>150</v>
      </c>
      <c r="C77" s="113">
        <v>3</v>
      </c>
      <c r="D77" s="113">
        <v>5</v>
      </c>
      <c r="E77" s="227" t="s">
        <v>660</v>
      </c>
      <c r="F77" s="232" t="s">
        <v>317</v>
      </c>
      <c r="G77" s="168">
        <f t="shared" si="1"/>
        <v>0</v>
      </c>
      <c r="H77" s="168">
        <f>'Հատված 6'!H182</f>
        <v>0</v>
      </c>
      <c r="I77" s="168">
        <f>'Հատված 6'!I182</f>
        <v>0</v>
      </c>
    </row>
    <row r="78" spans="1:9" ht="15.75" customHeight="1">
      <c r="A78" s="118">
        <v>2436</v>
      </c>
      <c r="B78" s="113" t="s">
        <v>150</v>
      </c>
      <c r="C78" s="113">
        <v>3</v>
      </c>
      <c r="D78" s="113">
        <v>6</v>
      </c>
      <c r="E78" s="227" t="s">
        <v>661</v>
      </c>
      <c r="F78" s="232" t="s">
        <v>318</v>
      </c>
      <c r="G78" s="168">
        <f t="shared" si="1"/>
        <v>0</v>
      </c>
      <c r="H78" s="168">
        <f>'Հատված 6'!H185</f>
        <v>0</v>
      </c>
      <c r="I78" s="168">
        <f>'Հատված 6'!I185</f>
        <v>0</v>
      </c>
    </row>
    <row r="79" spans="1:9" ht="26.25" customHeight="1">
      <c r="A79" s="118">
        <v>2440</v>
      </c>
      <c r="B79" s="116" t="s">
        <v>150</v>
      </c>
      <c r="C79" s="116">
        <v>4</v>
      </c>
      <c r="D79" s="116">
        <v>0</v>
      </c>
      <c r="E79" s="223" t="s">
        <v>662</v>
      </c>
      <c r="F79" s="224" t="s">
        <v>319</v>
      </c>
      <c r="G79" s="168">
        <f t="shared" si="1"/>
        <v>0</v>
      </c>
      <c r="H79" s="168">
        <f>SUM(H80:H82)</f>
        <v>0</v>
      </c>
      <c r="I79" s="168">
        <f>SUM(I80:I82)</f>
        <v>0</v>
      </c>
    </row>
    <row r="80" spans="1:9" ht="24.75" customHeight="1">
      <c r="A80" s="118">
        <v>2441</v>
      </c>
      <c r="B80" s="113" t="s">
        <v>150</v>
      </c>
      <c r="C80" s="113">
        <v>4</v>
      </c>
      <c r="D80" s="113">
        <v>1</v>
      </c>
      <c r="E80" s="227" t="s">
        <v>663</v>
      </c>
      <c r="F80" s="232" t="s">
        <v>320</v>
      </c>
      <c r="G80" s="168">
        <f>SUM(H80:I80)</f>
        <v>0</v>
      </c>
      <c r="H80" s="168">
        <f>'Հատված 6'!H189</f>
        <v>0</v>
      </c>
      <c r="I80" s="168">
        <f>'Հատված 6'!I189</f>
        <v>0</v>
      </c>
    </row>
    <row r="81" spans="1:9" ht="15" customHeight="1">
      <c r="A81" s="118">
        <v>2442</v>
      </c>
      <c r="B81" s="113" t="s">
        <v>150</v>
      </c>
      <c r="C81" s="113">
        <v>4</v>
      </c>
      <c r="D81" s="113">
        <v>2</v>
      </c>
      <c r="E81" s="227" t="s">
        <v>664</v>
      </c>
      <c r="F81" s="232" t="s">
        <v>321</v>
      </c>
      <c r="G81" s="168">
        <f t="shared" si="1"/>
        <v>0</v>
      </c>
      <c r="H81" s="168">
        <f>'Հատված 6'!H192</f>
        <v>0</v>
      </c>
      <c r="I81" s="168">
        <f>'Հատված 6'!I192</f>
        <v>0</v>
      </c>
    </row>
    <row r="82" spans="1:9" ht="15" customHeight="1">
      <c r="A82" s="118">
        <v>2443</v>
      </c>
      <c r="B82" s="113" t="s">
        <v>150</v>
      </c>
      <c r="C82" s="113">
        <v>4</v>
      </c>
      <c r="D82" s="113">
        <v>3</v>
      </c>
      <c r="E82" s="227" t="s">
        <v>665</v>
      </c>
      <c r="F82" s="232" t="s">
        <v>322</v>
      </c>
      <c r="G82" s="168">
        <f t="shared" si="1"/>
        <v>0</v>
      </c>
      <c r="H82" s="168">
        <f>'Հատված 6'!H195</f>
        <v>0</v>
      </c>
      <c r="I82" s="168">
        <f>'Հատված 6'!I195</f>
        <v>0</v>
      </c>
    </row>
    <row r="83" spans="1:9" ht="15" customHeight="1">
      <c r="A83" s="118">
        <v>2450</v>
      </c>
      <c r="B83" s="116" t="s">
        <v>150</v>
      </c>
      <c r="C83" s="116">
        <v>5</v>
      </c>
      <c r="D83" s="116">
        <v>0</v>
      </c>
      <c r="E83" s="223" t="s">
        <v>666</v>
      </c>
      <c r="F83" s="234" t="s">
        <v>323</v>
      </c>
      <c r="G83" s="168">
        <f t="shared" si="1"/>
        <v>146121</v>
      </c>
      <c r="H83" s="168">
        <f>SUM(H84:H88)</f>
        <v>7130</v>
      </c>
      <c r="I83" s="168">
        <f>SUM(I84:I88)</f>
        <v>138991</v>
      </c>
    </row>
    <row r="84" spans="1:9" ht="15" customHeight="1">
      <c r="A84" s="118">
        <v>2451</v>
      </c>
      <c r="B84" s="113" t="s">
        <v>150</v>
      </c>
      <c r="C84" s="113">
        <v>5</v>
      </c>
      <c r="D84" s="113">
        <v>1</v>
      </c>
      <c r="E84" s="227" t="s">
        <v>667</v>
      </c>
      <c r="F84" s="232" t="s">
        <v>324</v>
      </c>
      <c r="G84" s="168">
        <f>SUM(H84:I84)</f>
        <v>146121</v>
      </c>
      <c r="H84" s="168">
        <f>'Հատված 6'!H198</f>
        <v>7130</v>
      </c>
      <c r="I84" s="168">
        <f>'Հատված 6'!I198</f>
        <v>138991</v>
      </c>
    </row>
    <row r="85" spans="1:9" ht="15" customHeight="1">
      <c r="A85" s="118">
        <v>2452</v>
      </c>
      <c r="B85" s="113" t="s">
        <v>150</v>
      </c>
      <c r="C85" s="113">
        <v>5</v>
      </c>
      <c r="D85" s="113">
        <v>2</v>
      </c>
      <c r="E85" s="227" t="s">
        <v>668</v>
      </c>
      <c r="F85" s="232" t="s">
        <v>325</v>
      </c>
      <c r="G85" s="168">
        <f t="shared" si="1"/>
        <v>0</v>
      </c>
      <c r="H85" s="168">
        <v>0</v>
      </c>
      <c r="I85" s="168">
        <v>0</v>
      </c>
    </row>
    <row r="86" spans="1:9" ht="15" customHeight="1">
      <c r="A86" s="118">
        <v>2453</v>
      </c>
      <c r="B86" s="113" t="s">
        <v>150</v>
      </c>
      <c r="C86" s="113">
        <v>5</v>
      </c>
      <c r="D86" s="113">
        <v>3</v>
      </c>
      <c r="E86" s="227" t="s">
        <v>669</v>
      </c>
      <c r="F86" s="232" t="s">
        <v>326</v>
      </c>
      <c r="G86" s="168">
        <f t="shared" si="1"/>
        <v>0</v>
      </c>
      <c r="H86" s="168">
        <v>0</v>
      </c>
      <c r="I86" s="168">
        <v>0</v>
      </c>
    </row>
    <row r="87" spans="1:9" ht="15" customHeight="1">
      <c r="A87" s="118">
        <v>2454</v>
      </c>
      <c r="B87" s="113" t="s">
        <v>150</v>
      </c>
      <c r="C87" s="113">
        <v>5</v>
      </c>
      <c r="D87" s="113">
        <v>4</v>
      </c>
      <c r="E87" s="227" t="s">
        <v>670</v>
      </c>
      <c r="F87" s="232" t="s">
        <v>327</v>
      </c>
      <c r="G87" s="168">
        <f t="shared" si="1"/>
        <v>0</v>
      </c>
      <c r="H87" s="168">
        <f>'Հատված 6'!H200</f>
        <v>0</v>
      </c>
      <c r="I87" s="168">
        <v>0</v>
      </c>
    </row>
    <row r="88" spans="1:10" ht="15" customHeight="1">
      <c r="A88" s="118">
        <v>2455</v>
      </c>
      <c r="B88" s="113" t="s">
        <v>150</v>
      </c>
      <c r="C88" s="113">
        <v>5</v>
      </c>
      <c r="D88" s="113">
        <v>5</v>
      </c>
      <c r="E88" s="227" t="s">
        <v>671</v>
      </c>
      <c r="F88" s="232" t="s">
        <v>328</v>
      </c>
      <c r="G88" s="168">
        <f t="shared" si="1"/>
        <v>0</v>
      </c>
      <c r="H88" s="168">
        <v>0</v>
      </c>
      <c r="I88" s="168">
        <v>0</v>
      </c>
      <c r="J88" s="235"/>
    </row>
    <row r="89" spans="1:9" ht="15" customHeight="1">
      <c r="A89" s="118">
        <v>2460</v>
      </c>
      <c r="B89" s="116" t="s">
        <v>150</v>
      </c>
      <c r="C89" s="116">
        <v>6</v>
      </c>
      <c r="D89" s="116">
        <v>0</v>
      </c>
      <c r="E89" s="223" t="s">
        <v>672</v>
      </c>
      <c r="F89" s="224" t="s">
        <v>329</v>
      </c>
      <c r="G89" s="168">
        <f t="shared" si="1"/>
        <v>0</v>
      </c>
      <c r="H89" s="168">
        <f>'Հատված 6'!H202</f>
        <v>0</v>
      </c>
      <c r="I89" s="168">
        <f>SUM(I90)</f>
        <v>0</v>
      </c>
    </row>
    <row r="90" spans="1:9" ht="15" customHeight="1">
      <c r="A90" s="118">
        <v>2461</v>
      </c>
      <c r="B90" s="113" t="s">
        <v>150</v>
      </c>
      <c r="C90" s="113">
        <v>6</v>
      </c>
      <c r="D90" s="113">
        <v>1</v>
      </c>
      <c r="E90" s="227" t="s">
        <v>673</v>
      </c>
      <c r="F90" s="232" t="s">
        <v>329</v>
      </c>
      <c r="G90" s="168">
        <f t="shared" si="1"/>
        <v>0</v>
      </c>
      <c r="H90" s="168">
        <f>'Հատված 6'!H203</f>
        <v>0</v>
      </c>
      <c r="I90" s="168">
        <v>0</v>
      </c>
    </row>
    <row r="91" spans="1:9" ht="15" customHeight="1">
      <c r="A91" s="118">
        <v>2470</v>
      </c>
      <c r="B91" s="116" t="s">
        <v>150</v>
      </c>
      <c r="C91" s="116">
        <v>7</v>
      </c>
      <c r="D91" s="116">
        <v>0</v>
      </c>
      <c r="E91" s="223" t="s">
        <v>674</v>
      </c>
      <c r="F91" s="234" t="s">
        <v>330</v>
      </c>
      <c r="G91" s="168">
        <f t="shared" si="1"/>
        <v>0</v>
      </c>
      <c r="H91" s="168">
        <f>SUM(H92:H95)</f>
        <v>0</v>
      </c>
      <c r="I91" s="168">
        <f>SUM(I92:I95)</f>
        <v>0</v>
      </c>
    </row>
    <row r="92" spans="1:9" ht="24.75" customHeight="1">
      <c r="A92" s="118">
        <v>2471</v>
      </c>
      <c r="B92" s="113" t="s">
        <v>150</v>
      </c>
      <c r="C92" s="113">
        <v>7</v>
      </c>
      <c r="D92" s="113">
        <v>1</v>
      </c>
      <c r="E92" s="227" t="s">
        <v>675</v>
      </c>
      <c r="F92" s="232" t="s">
        <v>331</v>
      </c>
      <c r="G92" s="168">
        <f t="shared" si="1"/>
        <v>0</v>
      </c>
      <c r="H92" s="168">
        <f>'Հատված 6'!H204</f>
        <v>0</v>
      </c>
      <c r="I92" s="168">
        <v>0</v>
      </c>
    </row>
    <row r="93" spans="1:9" ht="16.5" customHeight="1">
      <c r="A93" s="118">
        <v>2472</v>
      </c>
      <c r="B93" s="113" t="s">
        <v>150</v>
      </c>
      <c r="C93" s="113">
        <v>7</v>
      </c>
      <c r="D93" s="113">
        <v>2</v>
      </c>
      <c r="E93" s="227" t="s">
        <v>676</v>
      </c>
      <c r="F93" s="236" t="s">
        <v>332</v>
      </c>
      <c r="G93" s="168">
        <f t="shared" si="1"/>
        <v>0</v>
      </c>
      <c r="H93" s="168">
        <f>'Հատված 6'!H205</f>
        <v>0</v>
      </c>
      <c r="I93" s="168">
        <v>0</v>
      </c>
    </row>
    <row r="94" spans="1:9" ht="16.5" customHeight="1">
      <c r="A94" s="118">
        <v>2473</v>
      </c>
      <c r="B94" s="113" t="s">
        <v>150</v>
      </c>
      <c r="C94" s="113">
        <v>7</v>
      </c>
      <c r="D94" s="113">
        <v>3</v>
      </c>
      <c r="E94" s="227" t="s">
        <v>677</v>
      </c>
      <c r="F94" s="232" t="s">
        <v>333</v>
      </c>
      <c r="G94" s="168">
        <f t="shared" si="1"/>
        <v>0</v>
      </c>
      <c r="H94" s="168">
        <f>'Հատված 6'!H206</f>
        <v>0</v>
      </c>
      <c r="I94" s="168">
        <v>0</v>
      </c>
    </row>
    <row r="95" spans="1:9" ht="16.5" customHeight="1">
      <c r="A95" s="118">
        <v>2474</v>
      </c>
      <c r="B95" s="113" t="s">
        <v>150</v>
      </c>
      <c r="C95" s="113">
        <v>7</v>
      </c>
      <c r="D95" s="113">
        <v>4</v>
      </c>
      <c r="E95" s="227" t="s">
        <v>678</v>
      </c>
      <c r="F95" s="228" t="s">
        <v>334</v>
      </c>
      <c r="G95" s="168">
        <f t="shared" si="1"/>
        <v>0</v>
      </c>
      <c r="H95" s="168">
        <f>'Հատված 6'!H207</f>
        <v>0</v>
      </c>
      <c r="I95" s="168">
        <v>0</v>
      </c>
    </row>
    <row r="96" spans="1:9" ht="36.75" customHeight="1">
      <c r="A96" s="118">
        <v>2480</v>
      </c>
      <c r="B96" s="116" t="s">
        <v>150</v>
      </c>
      <c r="C96" s="116">
        <v>8</v>
      </c>
      <c r="D96" s="116">
        <v>0</v>
      </c>
      <c r="E96" s="223" t="s">
        <v>679</v>
      </c>
      <c r="F96" s="224" t="s">
        <v>335</v>
      </c>
      <c r="G96" s="168">
        <f t="shared" si="1"/>
        <v>0</v>
      </c>
      <c r="H96" s="168">
        <f>'Հատված 6'!H208</f>
        <v>0</v>
      </c>
      <c r="I96" s="168">
        <f>SUM(I97:I103)</f>
        <v>0</v>
      </c>
    </row>
    <row r="97" spans="1:9" ht="38.25" customHeight="1">
      <c r="A97" s="118">
        <v>2481</v>
      </c>
      <c r="B97" s="113" t="s">
        <v>150</v>
      </c>
      <c r="C97" s="113">
        <v>8</v>
      </c>
      <c r="D97" s="113">
        <v>1</v>
      </c>
      <c r="E97" s="227" t="s">
        <v>680</v>
      </c>
      <c r="F97" s="232" t="s">
        <v>336</v>
      </c>
      <c r="G97" s="168">
        <f t="shared" si="1"/>
        <v>0</v>
      </c>
      <c r="H97" s="168">
        <f>'Հատված 6'!H209</f>
        <v>0</v>
      </c>
      <c r="I97" s="168">
        <v>0</v>
      </c>
    </row>
    <row r="98" spans="1:9" ht="36.75" customHeight="1">
      <c r="A98" s="118">
        <v>2482</v>
      </c>
      <c r="B98" s="113" t="s">
        <v>150</v>
      </c>
      <c r="C98" s="113">
        <v>8</v>
      </c>
      <c r="D98" s="113">
        <v>2</v>
      </c>
      <c r="E98" s="227" t="s">
        <v>681</v>
      </c>
      <c r="F98" s="232" t="s">
        <v>337</v>
      </c>
      <c r="G98" s="168">
        <f t="shared" si="1"/>
        <v>0</v>
      </c>
      <c r="H98" s="168">
        <f>'Հատված 6'!H210</f>
        <v>0</v>
      </c>
      <c r="I98" s="168">
        <v>0</v>
      </c>
    </row>
    <row r="99" spans="1:9" ht="27" customHeight="1">
      <c r="A99" s="118">
        <v>2483</v>
      </c>
      <c r="B99" s="113" t="s">
        <v>150</v>
      </c>
      <c r="C99" s="113">
        <v>8</v>
      </c>
      <c r="D99" s="113">
        <v>3</v>
      </c>
      <c r="E99" s="227" t="s">
        <v>682</v>
      </c>
      <c r="F99" s="232" t="s">
        <v>338</v>
      </c>
      <c r="G99" s="168">
        <f>SUM(H99:I99)</f>
        <v>0</v>
      </c>
      <c r="H99" s="168">
        <f>'Հատված 6'!H211</f>
        <v>0</v>
      </c>
      <c r="I99" s="168">
        <v>0</v>
      </c>
    </row>
    <row r="100" spans="1:9" ht="36.75" customHeight="1">
      <c r="A100" s="118">
        <v>2484</v>
      </c>
      <c r="B100" s="113" t="s">
        <v>150</v>
      </c>
      <c r="C100" s="113">
        <v>8</v>
      </c>
      <c r="D100" s="113">
        <v>4</v>
      </c>
      <c r="E100" s="227" t="s">
        <v>683</v>
      </c>
      <c r="F100" s="232" t="s">
        <v>339</v>
      </c>
      <c r="G100" s="168">
        <f t="shared" si="1"/>
        <v>0</v>
      </c>
      <c r="H100" s="168">
        <f>'Հատված 6'!H212</f>
        <v>0</v>
      </c>
      <c r="I100" s="168">
        <v>0</v>
      </c>
    </row>
    <row r="101" spans="1:9" ht="33">
      <c r="A101" s="118">
        <v>2485</v>
      </c>
      <c r="B101" s="113" t="s">
        <v>150</v>
      </c>
      <c r="C101" s="113">
        <v>8</v>
      </c>
      <c r="D101" s="113">
        <v>5</v>
      </c>
      <c r="E101" s="227" t="s">
        <v>684</v>
      </c>
      <c r="F101" s="232" t="s">
        <v>340</v>
      </c>
      <c r="G101" s="168">
        <f t="shared" si="1"/>
        <v>0</v>
      </c>
      <c r="H101" s="168">
        <f>'Հատված 6'!H213</f>
        <v>0</v>
      </c>
      <c r="I101" s="168">
        <v>0</v>
      </c>
    </row>
    <row r="102" spans="1:9" ht="27" customHeight="1">
      <c r="A102" s="118">
        <v>2486</v>
      </c>
      <c r="B102" s="113" t="s">
        <v>150</v>
      </c>
      <c r="C102" s="113">
        <v>8</v>
      </c>
      <c r="D102" s="113">
        <v>6</v>
      </c>
      <c r="E102" s="227" t="s">
        <v>685</v>
      </c>
      <c r="F102" s="232" t="s">
        <v>341</v>
      </c>
      <c r="G102" s="168">
        <f t="shared" si="1"/>
        <v>0</v>
      </c>
      <c r="H102" s="168">
        <f>'Հատված 6'!H214</f>
        <v>0</v>
      </c>
      <c r="I102" s="168">
        <v>0</v>
      </c>
    </row>
    <row r="103" spans="1:9" ht="27" customHeight="1">
      <c r="A103" s="118">
        <v>2487</v>
      </c>
      <c r="B103" s="113" t="s">
        <v>150</v>
      </c>
      <c r="C103" s="113">
        <v>8</v>
      </c>
      <c r="D103" s="113">
        <v>7</v>
      </c>
      <c r="E103" s="227" t="s">
        <v>686</v>
      </c>
      <c r="F103" s="232" t="s">
        <v>342</v>
      </c>
      <c r="G103" s="168">
        <f t="shared" si="1"/>
        <v>0</v>
      </c>
      <c r="H103" s="168">
        <f>'Հատված 6'!H215</f>
        <v>0</v>
      </c>
      <c r="I103" s="168">
        <v>0</v>
      </c>
    </row>
    <row r="104" spans="1:9" ht="27.75" customHeight="1">
      <c r="A104" s="118">
        <v>2490</v>
      </c>
      <c r="B104" s="116" t="s">
        <v>150</v>
      </c>
      <c r="C104" s="116">
        <v>9</v>
      </c>
      <c r="D104" s="116">
        <v>0</v>
      </c>
      <c r="E104" s="223" t="s">
        <v>687</v>
      </c>
      <c r="F104" s="224" t="s">
        <v>343</v>
      </c>
      <c r="G104" s="168">
        <f t="shared" si="1"/>
        <v>-80000</v>
      </c>
      <c r="H104" s="168">
        <f>'Հատված 6'!H216</f>
        <v>0</v>
      </c>
      <c r="I104" s="168">
        <f>SUM(I105)</f>
        <v>-80000</v>
      </c>
    </row>
    <row r="105" spans="1:9" ht="27" customHeight="1">
      <c r="A105" s="118">
        <v>2491</v>
      </c>
      <c r="B105" s="113" t="s">
        <v>150</v>
      </c>
      <c r="C105" s="113">
        <v>9</v>
      </c>
      <c r="D105" s="113">
        <v>1</v>
      </c>
      <c r="E105" s="227" t="s">
        <v>688</v>
      </c>
      <c r="F105" s="232" t="s">
        <v>344</v>
      </c>
      <c r="G105" s="168">
        <f t="shared" si="1"/>
        <v>-80000</v>
      </c>
      <c r="H105" s="168"/>
      <c r="I105" s="168">
        <f>'Հատված 6'!I249</f>
        <v>-80000</v>
      </c>
    </row>
    <row r="106" spans="1:10" s="222" customFormat="1" ht="25.5" customHeight="1">
      <c r="A106" s="118">
        <v>2500</v>
      </c>
      <c r="B106" s="116" t="s">
        <v>151</v>
      </c>
      <c r="C106" s="116">
        <v>0</v>
      </c>
      <c r="D106" s="116">
        <v>0</v>
      </c>
      <c r="E106" s="217" t="s">
        <v>689</v>
      </c>
      <c r="F106" s="233" t="s">
        <v>345</v>
      </c>
      <c r="G106" s="168">
        <f t="shared" si="1"/>
        <v>112493</v>
      </c>
      <c r="H106" s="168">
        <f>SUM(H107+H109+H111+H113+H115+H117)</f>
        <v>68955</v>
      </c>
      <c r="I106" s="168">
        <f>SUM(I107+I109+I111+I113+I115+I117)</f>
        <v>43538</v>
      </c>
      <c r="J106" s="221"/>
    </row>
    <row r="107" spans="1:9" ht="16.5" customHeight="1">
      <c r="A107" s="118">
        <v>2510</v>
      </c>
      <c r="B107" s="116" t="s">
        <v>151</v>
      </c>
      <c r="C107" s="116">
        <v>1</v>
      </c>
      <c r="D107" s="116">
        <v>0</v>
      </c>
      <c r="E107" s="223" t="s">
        <v>690</v>
      </c>
      <c r="F107" s="224" t="s">
        <v>346</v>
      </c>
      <c r="G107" s="168">
        <f t="shared" si="1"/>
        <v>79369.6</v>
      </c>
      <c r="H107" s="168">
        <f>SUM(H108)</f>
        <v>63300</v>
      </c>
      <c r="I107" s="168">
        <f>SUM(I108)</f>
        <v>16069.6</v>
      </c>
    </row>
    <row r="108" spans="1:9" ht="16.5" customHeight="1">
      <c r="A108" s="118">
        <v>2511</v>
      </c>
      <c r="B108" s="113" t="s">
        <v>151</v>
      </c>
      <c r="C108" s="113">
        <v>1</v>
      </c>
      <c r="D108" s="113">
        <v>1</v>
      </c>
      <c r="E108" s="227" t="s">
        <v>691</v>
      </c>
      <c r="F108" s="232" t="s">
        <v>347</v>
      </c>
      <c r="G108" s="168">
        <f t="shared" si="1"/>
        <v>79369.6</v>
      </c>
      <c r="H108" s="168">
        <f>'Հատված 6'!H255</f>
        <v>63300</v>
      </c>
      <c r="I108" s="168">
        <f>'Հատված 6'!I255</f>
        <v>16069.6</v>
      </c>
    </row>
    <row r="109" spans="1:9" ht="16.5" customHeight="1">
      <c r="A109" s="118">
        <v>2520</v>
      </c>
      <c r="B109" s="116" t="s">
        <v>151</v>
      </c>
      <c r="C109" s="116">
        <v>2</v>
      </c>
      <c r="D109" s="116">
        <v>0</v>
      </c>
      <c r="E109" s="223" t="s">
        <v>692</v>
      </c>
      <c r="F109" s="224" t="s">
        <v>348</v>
      </c>
      <c r="G109" s="168">
        <f t="shared" si="1"/>
        <v>27468.4</v>
      </c>
      <c r="H109" s="168">
        <f>SUM(H110)</f>
        <v>0</v>
      </c>
      <c r="I109" s="168">
        <f>SUM(I110)</f>
        <v>27468.4</v>
      </c>
    </row>
    <row r="110" spans="1:9" ht="16.5" customHeight="1">
      <c r="A110" s="118">
        <v>2521</v>
      </c>
      <c r="B110" s="113" t="s">
        <v>151</v>
      </c>
      <c r="C110" s="113">
        <v>2</v>
      </c>
      <c r="D110" s="113">
        <v>1</v>
      </c>
      <c r="E110" s="227" t="s">
        <v>693</v>
      </c>
      <c r="F110" s="232" t="s">
        <v>349</v>
      </c>
      <c r="G110" s="168">
        <f t="shared" si="1"/>
        <v>27468.4</v>
      </c>
      <c r="H110" s="168">
        <v>0</v>
      </c>
      <c r="I110" s="168">
        <f>'Հատված 6'!I265</f>
        <v>27468.4</v>
      </c>
    </row>
    <row r="111" spans="1:9" ht="25.5" customHeight="1">
      <c r="A111" s="118">
        <v>2530</v>
      </c>
      <c r="B111" s="116" t="s">
        <v>151</v>
      </c>
      <c r="C111" s="116">
        <v>3</v>
      </c>
      <c r="D111" s="116">
        <v>0</v>
      </c>
      <c r="E111" s="223" t="s">
        <v>694</v>
      </c>
      <c r="F111" s="224" t="s">
        <v>350</v>
      </c>
      <c r="G111" s="168">
        <f t="shared" si="1"/>
        <v>0</v>
      </c>
      <c r="H111" s="168">
        <f>SUM(H112)</f>
        <v>0</v>
      </c>
      <c r="I111" s="168">
        <f>SUM(I112)</f>
        <v>0</v>
      </c>
    </row>
    <row r="112" spans="1:9" ht="16.5" customHeight="1">
      <c r="A112" s="118">
        <v>2531</v>
      </c>
      <c r="B112" s="113" t="s">
        <v>151</v>
      </c>
      <c r="C112" s="113">
        <v>3</v>
      </c>
      <c r="D112" s="113">
        <v>1</v>
      </c>
      <c r="E112" s="227" t="s">
        <v>695</v>
      </c>
      <c r="F112" s="232" t="s">
        <v>351</v>
      </c>
      <c r="G112" s="168">
        <f t="shared" si="1"/>
        <v>0</v>
      </c>
      <c r="H112" s="168">
        <v>0</v>
      </c>
      <c r="I112" s="168">
        <v>0</v>
      </c>
    </row>
    <row r="113" spans="1:9" ht="27.75" customHeight="1">
      <c r="A113" s="118">
        <v>2540</v>
      </c>
      <c r="B113" s="116" t="s">
        <v>151</v>
      </c>
      <c r="C113" s="116">
        <v>4</v>
      </c>
      <c r="D113" s="116">
        <v>0</v>
      </c>
      <c r="E113" s="223" t="s">
        <v>696</v>
      </c>
      <c r="F113" s="224" t="s">
        <v>352</v>
      </c>
      <c r="G113" s="168">
        <f t="shared" si="1"/>
        <v>0</v>
      </c>
      <c r="H113" s="168">
        <f>SUM(H114)</f>
        <v>0</v>
      </c>
      <c r="I113" s="168">
        <f>SUM(I114)</f>
        <v>0</v>
      </c>
    </row>
    <row r="114" spans="1:9" ht="17.25" customHeight="1">
      <c r="A114" s="118">
        <v>2541</v>
      </c>
      <c r="B114" s="113" t="s">
        <v>151</v>
      </c>
      <c r="C114" s="113">
        <v>4</v>
      </c>
      <c r="D114" s="113">
        <v>1</v>
      </c>
      <c r="E114" s="227" t="s">
        <v>697</v>
      </c>
      <c r="F114" s="232" t="s">
        <v>353</v>
      </c>
      <c r="G114" s="168">
        <f t="shared" si="1"/>
        <v>0</v>
      </c>
      <c r="H114" s="168">
        <f>'Հատված 6'!H274</f>
        <v>0</v>
      </c>
      <c r="I114" s="168">
        <v>0</v>
      </c>
    </row>
    <row r="115" spans="1:9" ht="39.75" customHeight="1">
      <c r="A115" s="118">
        <v>2550</v>
      </c>
      <c r="B115" s="116" t="s">
        <v>151</v>
      </c>
      <c r="C115" s="116">
        <v>5</v>
      </c>
      <c r="D115" s="116">
        <v>0</v>
      </c>
      <c r="E115" s="223" t="s">
        <v>698</v>
      </c>
      <c r="F115" s="224" t="s">
        <v>354</v>
      </c>
      <c r="G115" s="168">
        <f t="shared" si="1"/>
        <v>0</v>
      </c>
      <c r="H115" s="168">
        <f>SUM(H116)</f>
        <v>0</v>
      </c>
      <c r="I115" s="168">
        <f>SUM(I116)</f>
        <v>0</v>
      </c>
    </row>
    <row r="116" spans="1:9" ht="27" customHeight="1">
      <c r="A116" s="118">
        <v>2551</v>
      </c>
      <c r="B116" s="113" t="s">
        <v>151</v>
      </c>
      <c r="C116" s="113">
        <v>5</v>
      </c>
      <c r="D116" s="113">
        <v>1</v>
      </c>
      <c r="E116" s="227" t="s">
        <v>699</v>
      </c>
      <c r="F116" s="232" t="s">
        <v>355</v>
      </c>
      <c r="G116" s="168">
        <f t="shared" si="1"/>
        <v>0</v>
      </c>
      <c r="H116" s="168">
        <v>0</v>
      </c>
      <c r="I116" s="168">
        <v>0</v>
      </c>
    </row>
    <row r="117" spans="1:9" ht="27" customHeight="1">
      <c r="A117" s="118">
        <v>2560</v>
      </c>
      <c r="B117" s="116" t="s">
        <v>151</v>
      </c>
      <c r="C117" s="116">
        <v>6</v>
      </c>
      <c r="D117" s="116">
        <v>0</v>
      </c>
      <c r="E117" s="223" t="s">
        <v>700</v>
      </c>
      <c r="F117" s="224" t="s">
        <v>356</v>
      </c>
      <c r="G117" s="168">
        <f t="shared" si="1"/>
        <v>5655</v>
      </c>
      <c r="H117" s="168">
        <f>SUM(H118)</f>
        <v>5655</v>
      </c>
      <c r="I117" s="168">
        <f>'Հատված 6'!I121</f>
        <v>0</v>
      </c>
    </row>
    <row r="118" spans="1:9" ht="27" customHeight="1">
      <c r="A118" s="118">
        <v>2561</v>
      </c>
      <c r="B118" s="113" t="s">
        <v>151</v>
      </c>
      <c r="C118" s="113">
        <v>6</v>
      </c>
      <c r="D118" s="113">
        <v>1</v>
      </c>
      <c r="E118" s="227" t="s">
        <v>701</v>
      </c>
      <c r="F118" s="232" t="s">
        <v>357</v>
      </c>
      <c r="G118" s="168">
        <f t="shared" si="1"/>
        <v>5655</v>
      </c>
      <c r="H118" s="168">
        <f>'Հատված 6'!H282</f>
        <v>5655</v>
      </c>
      <c r="I118" s="168">
        <f>'Հատված 6'!I282</f>
        <v>0</v>
      </c>
    </row>
    <row r="119" spans="1:10" s="222" customFormat="1" ht="59.25" customHeight="1">
      <c r="A119" s="118">
        <v>2600</v>
      </c>
      <c r="B119" s="116" t="s">
        <v>152</v>
      </c>
      <c r="C119" s="116">
        <v>0</v>
      </c>
      <c r="D119" s="116">
        <v>0</v>
      </c>
      <c r="E119" s="217" t="s">
        <v>702</v>
      </c>
      <c r="F119" s="233" t="s">
        <v>358</v>
      </c>
      <c r="G119" s="168">
        <f t="shared" si="1"/>
        <v>58649.8</v>
      </c>
      <c r="H119" s="168">
        <f>SUM(H120+H122+H124+H126+H128+H130)</f>
        <v>13340</v>
      </c>
      <c r="I119" s="168">
        <f>SUM(I120+I122+I124+I126+I128+I130)</f>
        <v>45309.8</v>
      </c>
      <c r="J119" s="221"/>
    </row>
    <row r="120" spans="1:9" ht="14.25" customHeight="1">
      <c r="A120" s="118">
        <v>2610</v>
      </c>
      <c r="B120" s="116" t="s">
        <v>152</v>
      </c>
      <c r="C120" s="116">
        <v>1</v>
      </c>
      <c r="D120" s="116">
        <v>0</v>
      </c>
      <c r="E120" s="223" t="s">
        <v>703</v>
      </c>
      <c r="F120" s="224" t="s">
        <v>359</v>
      </c>
      <c r="G120" s="168">
        <f t="shared" si="1"/>
        <v>0</v>
      </c>
      <c r="H120" s="168">
        <f>SUM(H121)</f>
        <v>0</v>
      </c>
      <c r="I120" s="168">
        <f>SUM(I121)</f>
        <v>0</v>
      </c>
    </row>
    <row r="121" spans="1:9" ht="14.25" customHeight="1">
      <c r="A121" s="118">
        <v>2611</v>
      </c>
      <c r="B121" s="113" t="s">
        <v>152</v>
      </c>
      <c r="C121" s="113">
        <v>1</v>
      </c>
      <c r="D121" s="113">
        <v>1</v>
      </c>
      <c r="E121" s="227" t="s">
        <v>704</v>
      </c>
      <c r="F121" s="232" t="s">
        <v>360</v>
      </c>
      <c r="G121" s="168">
        <f t="shared" si="1"/>
        <v>0</v>
      </c>
      <c r="H121" s="168"/>
      <c r="I121" s="168"/>
    </row>
    <row r="122" spans="1:9" ht="14.25" customHeight="1">
      <c r="A122" s="118">
        <v>2620</v>
      </c>
      <c r="B122" s="116" t="s">
        <v>152</v>
      </c>
      <c r="C122" s="116">
        <v>2</v>
      </c>
      <c r="D122" s="116">
        <v>0</v>
      </c>
      <c r="E122" s="223" t="s">
        <v>705</v>
      </c>
      <c r="F122" s="224" t="s">
        <v>361</v>
      </c>
      <c r="G122" s="168">
        <f t="shared" si="1"/>
        <v>0</v>
      </c>
      <c r="H122" s="168">
        <f>SUM(H123)</f>
        <v>0</v>
      </c>
      <c r="I122" s="168">
        <f>SUM(I123)</f>
        <v>0</v>
      </c>
    </row>
    <row r="123" spans="1:9" ht="14.25" customHeight="1">
      <c r="A123" s="118">
        <v>2621</v>
      </c>
      <c r="B123" s="113" t="s">
        <v>152</v>
      </c>
      <c r="C123" s="113">
        <v>2</v>
      </c>
      <c r="D123" s="113">
        <v>1</v>
      </c>
      <c r="E123" s="227" t="s">
        <v>706</v>
      </c>
      <c r="F123" s="232" t="s">
        <v>362</v>
      </c>
      <c r="G123" s="168">
        <f t="shared" si="1"/>
        <v>0</v>
      </c>
      <c r="H123" s="168"/>
      <c r="I123" s="168"/>
    </row>
    <row r="124" spans="1:9" ht="14.25" customHeight="1">
      <c r="A124" s="118">
        <v>2630</v>
      </c>
      <c r="B124" s="116" t="s">
        <v>152</v>
      </c>
      <c r="C124" s="116">
        <v>3</v>
      </c>
      <c r="D124" s="116">
        <v>0</v>
      </c>
      <c r="E124" s="223" t="s">
        <v>707</v>
      </c>
      <c r="F124" s="224" t="s">
        <v>363</v>
      </c>
      <c r="G124" s="168">
        <f t="shared" si="1"/>
        <v>0</v>
      </c>
      <c r="H124" s="168">
        <f>'Հատված 6'!H295</f>
        <v>0</v>
      </c>
      <c r="I124" s="168">
        <f>'Հատված 6'!I295</f>
        <v>0</v>
      </c>
    </row>
    <row r="125" spans="1:9" ht="14.25" customHeight="1">
      <c r="A125" s="118">
        <v>2631</v>
      </c>
      <c r="B125" s="113" t="s">
        <v>152</v>
      </c>
      <c r="C125" s="113">
        <v>3</v>
      </c>
      <c r="D125" s="113">
        <v>1</v>
      </c>
      <c r="E125" s="227" t="s">
        <v>708</v>
      </c>
      <c r="F125" s="237" t="s">
        <v>364</v>
      </c>
      <c r="G125" s="168">
        <f t="shared" si="1"/>
        <v>0</v>
      </c>
      <c r="H125" s="168"/>
      <c r="I125" s="168"/>
    </row>
    <row r="126" spans="1:9" ht="14.25" customHeight="1">
      <c r="A126" s="118">
        <v>2640</v>
      </c>
      <c r="B126" s="116" t="s">
        <v>152</v>
      </c>
      <c r="C126" s="116">
        <v>4</v>
      </c>
      <c r="D126" s="116">
        <v>0</v>
      </c>
      <c r="E126" s="223" t="s">
        <v>709</v>
      </c>
      <c r="F126" s="224" t="s">
        <v>365</v>
      </c>
      <c r="G126" s="168">
        <f t="shared" si="1"/>
        <v>46670</v>
      </c>
      <c r="H126" s="168">
        <f>SUM(H127)</f>
        <v>13340</v>
      </c>
      <c r="I126" s="168">
        <f>SUM(I127)</f>
        <v>33330</v>
      </c>
    </row>
    <row r="127" spans="1:9" ht="20.25" customHeight="1">
      <c r="A127" s="118">
        <v>2641</v>
      </c>
      <c r="B127" s="113" t="s">
        <v>152</v>
      </c>
      <c r="C127" s="113">
        <v>4</v>
      </c>
      <c r="D127" s="113">
        <v>1</v>
      </c>
      <c r="E127" s="227" t="s">
        <v>710</v>
      </c>
      <c r="F127" s="232" t="s">
        <v>366</v>
      </c>
      <c r="G127" s="168">
        <f t="shared" si="1"/>
        <v>46670</v>
      </c>
      <c r="H127" s="168">
        <f>'Հատված 6'!H300</f>
        <v>13340</v>
      </c>
      <c r="I127" s="168">
        <f>'Հատված 6'!I300</f>
        <v>33330</v>
      </c>
    </row>
    <row r="128" spans="1:9" ht="38.25" customHeight="1">
      <c r="A128" s="118">
        <v>2650</v>
      </c>
      <c r="B128" s="116" t="s">
        <v>152</v>
      </c>
      <c r="C128" s="116">
        <v>5</v>
      </c>
      <c r="D128" s="116">
        <v>0</v>
      </c>
      <c r="E128" s="223" t="s">
        <v>711</v>
      </c>
      <c r="F128" s="224" t="s">
        <v>370</v>
      </c>
      <c r="G128" s="168">
        <f t="shared" si="1"/>
        <v>0</v>
      </c>
      <c r="H128" s="168">
        <f>SUM(H129)</f>
        <v>0</v>
      </c>
      <c r="I128" s="168">
        <f>SUM(I129)</f>
        <v>0</v>
      </c>
    </row>
    <row r="129" spans="1:9" ht="39" customHeight="1">
      <c r="A129" s="118">
        <v>2651</v>
      </c>
      <c r="B129" s="113" t="s">
        <v>152</v>
      </c>
      <c r="C129" s="113">
        <v>5</v>
      </c>
      <c r="D129" s="113">
        <v>1</v>
      </c>
      <c r="E129" s="227" t="s">
        <v>712</v>
      </c>
      <c r="F129" s="232" t="s">
        <v>371</v>
      </c>
      <c r="G129" s="168">
        <f t="shared" si="1"/>
        <v>0</v>
      </c>
      <c r="H129" s="168">
        <v>0</v>
      </c>
      <c r="I129" s="168">
        <v>0</v>
      </c>
    </row>
    <row r="130" spans="1:9" ht="38.25" customHeight="1">
      <c r="A130" s="118">
        <v>2660</v>
      </c>
      <c r="B130" s="116" t="s">
        <v>152</v>
      </c>
      <c r="C130" s="116">
        <v>6</v>
      </c>
      <c r="D130" s="116">
        <v>0</v>
      </c>
      <c r="E130" s="223" t="s">
        <v>713</v>
      </c>
      <c r="F130" s="234" t="s">
        <v>374</v>
      </c>
      <c r="G130" s="168">
        <f t="shared" si="1"/>
        <v>11979.8</v>
      </c>
      <c r="H130" s="168">
        <f>SUM(H131)</f>
        <v>0</v>
      </c>
      <c r="I130" s="168">
        <f>SUM(I131)</f>
        <v>11979.8</v>
      </c>
    </row>
    <row r="131" spans="1:9" ht="26.25" customHeight="1">
      <c r="A131" s="118">
        <v>2661</v>
      </c>
      <c r="B131" s="113" t="s">
        <v>152</v>
      </c>
      <c r="C131" s="113">
        <v>6</v>
      </c>
      <c r="D131" s="113">
        <v>1</v>
      </c>
      <c r="E131" s="227" t="s">
        <v>714</v>
      </c>
      <c r="F131" s="232" t="s">
        <v>375</v>
      </c>
      <c r="G131" s="168">
        <f t="shared" si="1"/>
        <v>11979.8</v>
      </c>
      <c r="H131" s="168">
        <f>'Հատված 6'!H313</f>
        <v>0</v>
      </c>
      <c r="I131" s="168">
        <f>'Հատված 6'!I313</f>
        <v>11979.8</v>
      </c>
    </row>
    <row r="132" spans="1:10" s="222" customFormat="1" ht="14.25" customHeight="1">
      <c r="A132" s="118">
        <v>2700</v>
      </c>
      <c r="B132" s="116" t="s">
        <v>153</v>
      </c>
      <c r="C132" s="116">
        <v>0</v>
      </c>
      <c r="D132" s="116">
        <v>0</v>
      </c>
      <c r="E132" s="217" t="s">
        <v>715</v>
      </c>
      <c r="F132" s="233" t="s">
        <v>376</v>
      </c>
      <c r="G132" s="168">
        <f t="shared" si="1"/>
        <v>2060</v>
      </c>
      <c r="H132" s="168">
        <f>SUM(H133+H137+H142+H147+H149+H151)</f>
        <v>1500</v>
      </c>
      <c r="I132" s="168">
        <f>SUM(I133+I137+I142+I147+I149+I151)</f>
        <v>560</v>
      </c>
      <c r="J132" s="221"/>
    </row>
    <row r="133" spans="1:9" ht="27" customHeight="1">
      <c r="A133" s="118">
        <v>2710</v>
      </c>
      <c r="B133" s="116" t="s">
        <v>153</v>
      </c>
      <c r="C133" s="116">
        <v>1</v>
      </c>
      <c r="D133" s="116">
        <v>0</v>
      </c>
      <c r="E133" s="223" t="s">
        <v>716</v>
      </c>
      <c r="F133" s="224" t="s">
        <v>377</v>
      </c>
      <c r="G133" s="168">
        <f t="shared" si="1"/>
        <v>0</v>
      </c>
      <c r="H133" s="168">
        <f>SUM(H134:H136)</f>
        <v>0</v>
      </c>
      <c r="I133" s="168">
        <f>SUM(I134:I136)</f>
        <v>0</v>
      </c>
    </row>
    <row r="134" spans="1:9" ht="15" customHeight="1">
      <c r="A134" s="118">
        <v>2711</v>
      </c>
      <c r="B134" s="113" t="s">
        <v>153</v>
      </c>
      <c r="C134" s="113">
        <v>1</v>
      </c>
      <c r="D134" s="113">
        <v>1</v>
      </c>
      <c r="E134" s="227" t="s">
        <v>717</v>
      </c>
      <c r="F134" s="232" t="s">
        <v>378</v>
      </c>
      <c r="G134" s="168">
        <f t="shared" si="1"/>
        <v>0</v>
      </c>
      <c r="H134" s="168">
        <v>0</v>
      </c>
      <c r="I134" s="168">
        <v>0</v>
      </c>
    </row>
    <row r="135" spans="1:9" ht="15" customHeight="1">
      <c r="A135" s="118">
        <v>2712</v>
      </c>
      <c r="B135" s="113" t="s">
        <v>153</v>
      </c>
      <c r="C135" s="113">
        <v>1</v>
      </c>
      <c r="D135" s="113">
        <v>2</v>
      </c>
      <c r="E135" s="227" t="s">
        <v>718</v>
      </c>
      <c r="F135" s="232" t="s">
        <v>379</v>
      </c>
      <c r="G135" s="168">
        <f t="shared" si="1"/>
        <v>0</v>
      </c>
      <c r="H135" s="168">
        <v>0</v>
      </c>
      <c r="I135" s="168">
        <v>0</v>
      </c>
    </row>
    <row r="136" spans="1:9" ht="15" customHeight="1">
      <c r="A136" s="118">
        <v>2713</v>
      </c>
      <c r="B136" s="113" t="s">
        <v>153</v>
      </c>
      <c r="C136" s="113">
        <v>1</v>
      </c>
      <c r="D136" s="113">
        <v>3</v>
      </c>
      <c r="E136" s="227" t="s">
        <v>719</v>
      </c>
      <c r="F136" s="232" t="s">
        <v>380</v>
      </c>
      <c r="G136" s="168">
        <f t="shared" si="1"/>
        <v>0</v>
      </c>
      <c r="H136" s="168">
        <v>0</v>
      </c>
      <c r="I136" s="168">
        <v>0</v>
      </c>
    </row>
    <row r="137" spans="1:9" ht="24.75" customHeight="1">
      <c r="A137" s="118">
        <v>2720</v>
      </c>
      <c r="B137" s="116" t="s">
        <v>153</v>
      </c>
      <c r="C137" s="116">
        <v>2</v>
      </c>
      <c r="D137" s="116">
        <v>0</v>
      </c>
      <c r="E137" s="223" t="s">
        <v>720</v>
      </c>
      <c r="F137" s="224" t="s">
        <v>381</v>
      </c>
      <c r="G137" s="168">
        <f aca="true" t="shared" si="2" ref="G137:G200">SUM(H137:I137)</f>
        <v>0</v>
      </c>
      <c r="H137" s="168">
        <f>SUM(H138:H141)</f>
        <v>0</v>
      </c>
      <c r="I137" s="168">
        <f>SUM(I138:I141)</f>
        <v>0</v>
      </c>
    </row>
    <row r="138" spans="1:9" ht="15" customHeight="1">
      <c r="A138" s="118">
        <v>2721</v>
      </c>
      <c r="B138" s="113" t="s">
        <v>153</v>
      </c>
      <c r="C138" s="113">
        <v>2</v>
      </c>
      <c r="D138" s="113">
        <v>1</v>
      </c>
      <c r="E138" s="227" t="s">
        <v>721</v>
      </c>
      <c r="F138" s="232" t="s">
        <v>382</v>
      </c>
      <c r="G138" s="168">
        <f t="shared" si="2"/>
        <v>0</v>
      </c>
      <c r="H138" s="168">
        <v>0</v>
      </c>
      <c r="I138" s="168">
        <v>0</v>
      </c>
    </row>
    <row r="139" spans="1:9" ht="15" customHeight="1">
      <c r="A139" s="118">
        <v>2722</v>
      </c>
      <c r="B139" s="113" t="s">
        <v>153</v>
      </c>
      <c r="C139" s="113">
        <v>2</v>
      </c>
      <c r="D139" s="113">
        <v>2</v>
      </c>
      <c r="E139" s="227" t="s">
        <v>722</v>
      </c>
      <c r="F139" s="232" t="s">
        <v>383</v>
      </c>
      <c r="G139" s="168">
        <f t="shared" si="2"/>
        <v>0</v>
      </c>
      <c r="H139" s="168">
        <v>0</v>
      </c>
      <c r="I139" s="168">
        <v>0</v>
      </c>
    </row>
    <row r="140" spans="1:9" ht="15" customHeight="1">
      <c r="A140" s="118">
        <v>2723</v>
      </c>
      <c r="B140" s="113" t="s">
        <v>153</v>
      </c>
      <c r="C140" s="113">
        <v>2</v>
      </c>
      <c r="D140" s="113">
        <v>3</v>
      </c>
      <c r="E140" s="227" t="s">
        <v>723</v>
      </c>
      <c r="F140" s="232" t="s">
        <v>384</v>
      </c>
      <c r="G140" s="168">
        <f t="shared" si="2"/>
        <v>0</v>
      </c>
      <c r="H140" s="168">
        <v>0</v>
      </c>
      <c r="I140" s="168">
        <v>0</v>
      </c>
    </row>
    <row r="141" spans="1:9" ht="15" customHeight="1">
      <c r="A141" s="118">
        <v>2724</v>
      </c>
      <c r="B141" s="113" t="s">
        <v>153</v>
      </c>
      <c r="C141" s="113">
        <v>2</v>
      </c>
      <c r="D141" s="113">
        <v>4</v>
      </c>
      <c r="E141" s="227" t="s">
        <v>724</v>
      </c>
      <c r="F141" s="232" t="s">
        <v>385</v>
      </c>
      <c r="G141" s="168">
        <f t="shared" si="2"/>
        <v>0</v>
      </c>
      <c r="H141" s="168">
        <v>0</v>
      </c>
      <c r="I141" s="168">
        <v>0</v>
      </c>
    </row>
    <row r="142" spans="1:9" ht="15" customHeight="1">
      <c r="A142" s="118">
        <v>2730</v>
      </c>
      <c r="B142" s="116" t="s">
        <v>153</v>
      </c>
      <c r="C142" s="116">
        <v>3</v>
      </c>
      <c r="D142" s="116">
        <v>0</v>
      </c>
      <c r="E142" s="223" t="s">
        <v>725</v>
      </c>
      <c r="F142" s="224" t="s">
        <v>386</v>
      </c>
      <c r="G142" s="168">
        <f t="shared" si="2"/>
        <v>0</v>
      </c>
      <c r="H142" s="168">
        <f>SUM(H143:H146)</f>
        <v>0</v>
      </c>
      <c r="I142" s="168">
        <f>SUM(I143:I146)</f>
        <v>0</v>
      </c>
    </row>
    <row r="143" spans="1:9" ht="24.75" customHeight="1">
      <c r="A143" s="118">
        <v>2731</v>
      </c>
      <c r="B143" s="113" t="s">
        <v>153</v>
      </c>
      <c r="C143" s="113">
        <v>3</v>
      </c>
      <c r="D143" s="113">
        <v>1</v>
      </c>
      <c r="E143" s="227" t="s">
        <v>726</v>
      </c>
      <c r="F143" s="228" t="s">
        <v>387</v>
      </c>
      <c r="G143" s="168">
        <f t="shared" si="2"/>
        <v>0</v>
      </c>
      <c r="H143" s="168">
        <v>0</v>
      </c>
      <c r="I143" s="168">
        <v>0</v>
      </c>
    </row>
    <row r="144" spans="1:9" ht="15.75" customHeight="1">
      <c r="A144" s="118">
        <v>2732</v>
      </c>
      <c r="B144" s="113" t="s">
        <v>153</v>
      </c>
      <c r="C144" s="113">
        <v>3</v>
      </c>
      <c r="D144" s="113">
        <v>2</v>
      </c>
      <c r="E144" s="227" t="s">
        <v>727</v>
      </c>
      <c r="F144" s="228" t="s">
        <v>388</v>
      </c>
      <c r="G144" s="168">
        <f t="shared" si="2"/>
        <v>0</v>
      </c>
      <c r="H144" s="168">
        <v>0</v>
      </c>
      <c r="I144" s="168">
        <v>0</v>
      </c>
    </row>
    <row r="145" spans="1:9" ht="24.75" customHeight="1">
      <c r="A145" s="118">
        <v>2733</v>
      </c>
      <c r="B145" s="113" t="s">
        <v>153</v>
      </c>
      <c r="C145" s="113">
        <v>3</v>
      </c>
      <c r="D145" s="113">
        <v>3</v>
      </c>
      <c r="E145" s="227" t="s">
        <v>728</v>
      </c>
      <c r="F145" s="228" t="s">
        <v>389</v>
      </c>
      <c r="G145" s="168">
        <f t="shared" si="2"/>
        <v>0</v>
      </c>
      <c r="H145" s="168">
        <v>0</v>
      </c>
      <c r="I145" s="168">
        <v>0</v>
      </c>
    </row>
    <row r="146" spans="1:9" ht="24.75" customHeight="1">
      <c r="A146" s="118">
        <v>2734</v>
      </c>
      <c r="B146" s="113" t="s">
        <v>153</v>
      </c>
      <c r="C146" s="113">
        <v>3</v>
      </c>
      <c r="D146" s="113">
        <v>4</v>
      </c>
      <c r="E146" s="227" t="s">
        <v>729</v>
      </c>
      <c r="F146" s="228" t="s">
        <v>390</v>
      </c>
      <c r="G146" s="168">
        <f t="shared" si="2"/>
        <v>0</v>
      </c>
      <c r="H146" s="168">
        <v>0</v>
      </c>
      <c r="I146" s="168">
        <v>0</v>
      </c>
    </row>
    <row r="147" spans="1:9" ht="24.75" customHeight="1">
      <c r="A147" s="118">
        <v>2740</v>
      </c>
      <c r="B147" s="116" t="s">
        <v>153</v>
      </c>
      <c r="C147" s="116">
        <v>4</v>
      </c>
      <c r="D147" s="116">
        <v>0</v>
      </c>
      <c r="E147" s="223" t="s">
        <v>730</v>
      </c>
      <c r="F147" s="224" t="s">
        <v>391</v>
      </c>
      <c r="G147" s="168">
        <f t="shared" si="2"/>
        <v>0</v>
      </c>
      <c r="H147" s="168">
        <f>SUM(H148)</f>
        <v>0</v>
      </c>
      <c r="I147" s="168">
        <f>SUM(I148)</f>
        <v>0</v>
      </c>
    </row>
    <row r="148" spans="1:9" ht="16.5" customHeight="1">
      <c r="A148" s="118">
        <v>2741</v>
      </c>
      <c r="B148" s="113" t="s">
        <v>153</v>
      </c>
      <c r="C148" s="113">
        <v>4</v>
      </c>
      <c r="D148" s="113">
        <v>1</v>
      </c>
      <c r="E148" s="227" t="s">
        <v>731</v>
      </c>
      <c r="F148" s="232" t="s">
        <v>392</v>
      </c>
      <c r="G148" s="168">
        <f t="shared" si="2"/>
        <v>0</v>
      </c>
      <c r="H148" s="168">
        <v>0</v>
      </c>
      <c r="I148" s="168">
        <v>0</v>
      </c>
    </row>
    <row r="149" spans="1:9" ht="24.75" customHeight="1">
      <c r="A149" s="118">
        <v>2750</v>
      </c>
      <c r="B149" s="116" t="s">
        <v>153</v>
      </c>
      <c r="C149" s="116">
        <v>5</v>
      </c>
      <c r="D149" s="116">
        <v>0</v>
      </c>
      <c r="E149" s="223" t="s">
        <v>732</v>
      </c>
      <c r="F149" s="224" t="s">
        <v>393</v>
      </c>
      <c r="G149" s="168">
        <f t="shared" si="2"/>
        <v>0</v>
      </c>
      <c r="H149" s="168">
        <f>SUM(H150)</f>
        <v>0</v>
      </c>
      <c r="I149" s="168">
        <f>SUM(I150)</f>
        <v>0</v>
      </c>
    </row>
    <row r="150" spans="1:9" ht="27">
      <c r="A150" s="118">
        <v>2751</v>
      </c>
      <c r="B150" s="113" t="s">
        <v>153</v>
      </c>
      <c r="C150" s="113">
        <v>5</v>
      </c>
      <c r="D150" s="113">
        <v>1</v>
      </c>
      <c r="E150" s="227" t="s">
        <v>733</v>
      </c>
      <c r="F150" s="232" t="s">
        <v>393</v>
      </c>
      <c r="G150" s="168">
        <f t="shared" si="2"/>
        <v>0</v>
      </c>
      <c r="H150" s="168">
        <v>0</v>
      </c>
      <c r="I150" s="168">
        <v>0</v>
      </c>
    </row>
    <row r="151" spans="1:9" ht="27.75" customHeight="1">
      <c r="A151" s="118">
        <v>2760</v>
      </c>
      <c r="B151" s="116" t="s">
        <v>153</v>
      </c>
      <c r="C151" s="116">
        <v>6</v>
      </c>
      <c r="D151" s="116">
        <v>0</v>
      </c>
      <c r="E151" s="223" t="s">
        <v>734</v>
      </c>
      <c r="F151" s="224" t="s">
        <v>394</v>
      </c>
      <c r="G151" s="168">
        <f t="shared" si="2"/>
        <v>2060</v>
      </c>
      <c r="H151" s="168">
        <f>SUM(H152:H153)</f>
        <v>1500</v>
      </c>
      <c r="I151" s="168">
        <f>SUM(I152:I153)</f>
        <v>560</v>
      </c>
    </row>
    <row r="152" spans="1:9" ht="27">
      <c r="A152" s="118">
        <v>2761</v>
      </c>
      <c r="B152" s="113" t="s">
        <v>153</v>
      </c>
      <c r="C152" s="113">
        <v>6</v>
      </c>
      <c r="D152" s="113">
        <v>1</v>
      </c>
      <c r="E152" s="227" t="s">
        <v>735</v>
      </c>
      <c r="F152" s="224"/>
      <c r="G152" s="168">
        <f t="shared" si="2"/>
        <v>0</v>
      </c>
      <c r="H152" s="168">
        <v>0</v>
      </c>
      <c r="I152" s="168">
        <v>0</v>
      </c>
    </row>
    <row r="153" spans="1:9" ht="17.25" customHeight="1">
      <c r="A153" s="118">
        <v>2762</v>
      </c>
      <c r="B153" s="113" t="s">
        <v>153</v>
      </c>
      <c r="C153" s="113">
        <v>6</v>
      </c>
      <c r="D153" s="113">
        <v>2</v>
      </c>
      <c r="E153" s="227" t="s">
        <v>736</v>
      </c>
      <c r="F153" s="232" t="s">
        <v>395</v>
      </c>
      <c r="G153" s="168">
        <f t="shared" si="2"/>
        <v>2060</v>
      </c>
      <c r="H153" s="168">
        <f>'Հատված 6'!H367</f>
        <v>1500</v>
      </c>
      <c r="I153" s="168">
        <f>'Հատված 6'!I367</f>
        <v>560</v>
      </c>
    </row>
    <row r="154" spans="1:10" s="222" customFormat="1" ht="14.25" customHeight="1">
      <c r="A154" s="118">
        <v>2800</v>
      </c>
      <c r="B154" s="116" t="s">
        <v>154</v>
      </c>
      <c r="C154" s="116">
        <v>0</v>
      </c>
      <c r="D154" s="116">
        <v>0</v>
      </c>
      <c r="E154" s="238" t="s">
        <v>737</v>
      </c>
      <c r="F154" s="233" t="s">
        <v>396</v>
      </c>
      <c r="G154" s="168">
        <f t="shared" si="2"/>
        <v>189381</v>
      </c>
      <c r="H154" s="168">
        <f>SUM(H155+H157+H165+H169+H173+H175)</f>
        <v>7200</v>
      </c>
      <c r="I154" s="168">
        <f>SUM(I155+I157+I165+I169+I173+I175)</f>
        <v>182181</v>
      </c>
      <c r="J154" s="221"/>
    </row>
    <row r="155" spans="1:9" ht="15" customHeight="1">
      <c r="A155" s="118">
        <v>2810</v>
      </c>
      <c r="B155" s="113" t="s">
        <v>154</v>
      </c>
      <c r="C155" s="113">
        <v>1</v>
      </c>
      <c r="D155" s="113">
        <v>0</v>
      </c>
      <c r="E155" s="223" t="s">
        <v>738</v>
      </c>
      <c r="F155" s="224" t="s">
        <v>397</v>
      </c>
      <c r="G155" s="168">
        <f t="shared" si="2"/>
        <v>144000</v>
      </c>
      <c r="H155" s="168">
        <f>SUM(H156)</f>
        <v>0</v>
      </c>
      <c r="I155" s="168">
        <f>SUM(I156)</f>
        <v>144000</v>
      </c>
    </row>
    <row r="156" spans="1:9" ht="14.25" customHeight="1">
      <c r="A156" s="118">
        <v>2811</v>
      </c>
      <c r="B156" s="113" t="s">
        <v>154</v>
      </c>
      <c r="C156" s="113">
        <v>1</v>
      </c>
      <c r="D156" s="113">
        <v>1</v>
      </c>
      <c r="E156" s="227" t="s">
        <v>739</v>
      </c>
      <c r="F156" s="232" t="s">
        <v>398</v>
      </c>
      <c r="G156" s="168">
        <f t="shared" si="2"/>
        <v>144000</v>
      </c>
      <c r="H156" s="168">
        <f>'Հատված 6'!H373</f>
        <v>0</v>
      </c>
      <c r="I156" s="168">
        <f>'Հատված 6'!I373</f>
        <v>144000</v>
      </c>
    </row>
    <row r="157" spans="1:9" ht="14.25" customHeight="1">
      <c r="A157" s="118">
        <v>2820</v>
      </c>
      <c r="B157" s="116" t="s">
        <v>154</v>
      </c>
      <c r="C157" s="116">
        <v>2</v>
      </c>
      <c r="D157" s="116">
        <v>0</v>
      </c>
      <c r="E157" s="223" t="s">
        <v>740</v>
      </c>
      <c r="F157" s="224" t="s">
        <v>399</v>
      </c>
      <c r="G157" s="168">
        <f t="shared" si="2"/>
        <v>9381</v>
      </c>
      <c r="H157" s="168">
        <f>SUM(H158:H164)</f>
        <v>6200</v>
      </c>
      <c r="I157" s="168">
        <f>SUM(I158:I164)</f>
        <v>3181</v>
      </c>
    </row>
    <row r="158" spans="1:9" ht="14.25" customHeight="1">
      <c r="A158" s="118">
        <v>2821</v>
      </c>
      <c r="B158" s="113" t="s">
        <v>154</v>
      </c>
      <c r="C158" s="113">
        <v>2</v>
      </c>
      <c r="D158" s="113">
        <v>1</v>
      </c>
      <c r="E158" s="227" t="s">
        <v>741</v>
      </c>
      <c r="F158" s="224"/>
      <c r="G158" s="168">
        <f t="shared" si="2"/>
        <v>3181</v>
      </c>
      <c r="H158" s="168">
        <f>'Հատված 6'!H382</f>
        <v>0</v>
      </c>
      <c r="I158" s="168">
        <f>'Հատված 6'!I382</f>
        <v>3181</v>
      </c>
    </row>
    <row r="159" spans="1:9" ht="14.25" customHeight="1">
      <c r="A159" s="118">
        <v>2822</v>
      </c>
      <c r="B159" s="113" t="s">
        <v>154</v>
      </c>
      <c r="C159" s="113">
        <v>2</v>
      </c>
      <c r="D159" s="113">
        <v>2</v>
      </c>
      <c r="E159" s="227" t="s">
        <v>742</v>
      </c>
      <c r="F159" s="224"/>
      <c r="G159" s="168">
        <f t="shared" si="2"/>
        <v>0</v>
      </c>
      <c r="H159" s="168">
        <f>'Հատված 6'!H387</f>
        <v>0</v>
      </c>
      <c r="I159" s="168">
        <f>'Հատված 6'!I387</f>
        <v>0</v>
      </c>
    </row>
    <row r="160" spans="1:9" ht="14.25" customHeight="1">
      <c r="A160" s="118">
        <v>2823</v>
      </c>
      <c r="B160" s="113" t="s">
        <v>154</v>
      </c>
      <c r="C160" s="113">
        <v>2</v>
      </c>
      <c r="D160" s="113">
        <v>3</v>
      </c>
      <c r="E160" s="227" t="s">
        <v>743</v>
      </c>
      <c r="F160" s="232" t="s">
        <v>400</v>
      </c>
      <c r="G160" s="168">
        <f t="shared" si="2"/>
        <v>0</v>
      </c>
      <c r="H160" s="168">
        <v>0</v>
      </c>
      <c r="I160" s="168">
        <v>0</v>
      </c>
    </row>
    <row r="161" spans="1:9" ht="14.25" customHeight="1">
      <c r="A161" s="118">
        <v>2824</v>
      </c>
      <c r="B161" s="113" t="s">
        <v>154</v>
      </c>
      <c r="C161" s="113">
        <v>2</v>
      </c>
      <c r="D161" s="113">
        <v>4</v>
      </c>
      <c r="E161" s="227" t="s">
        <v>744</v>
      </c>
      <c r="F161" s="232"/>
      <c r="G161" s="168">
        <f t="shared" si="2"/>
        <v>6200</v>
      </c>
      <c r="H161" s="168">
        <f>'Հատված 6'!H393</f>
        <v>6200</v>
      </c>
      <c r="I161" s="168">
        <f>'Հատված 6'!I393</f>
        <v>0</v>
      </c>
    </row>
    <row r="162" spans="1:9" ht="14.25" customHeight="1">
      <c r="A162" s="118">
        <v>2825</v>
      </c>
      <c r="B162" s="113" t="s">
        <v>154</v>
      </c>
      <c r="C162" s="113">
        <v>2</v>
      </c>
      <c r="D162" s="113">
        <v>5</v>
      </c>
      <c r="E162" s="227" t="s">
        <v>745</v>
      </c>
      <c r="F162" s="232"/>
      <c r="G162" s="168">
        <f t="shared" si="2"/>
        <v>0</v>
      </c>
      <c r="H162" s="168">
        <v>0</v>
      </c>
      <c r="I162" s="168">
        <v>0</v>
      </c>
    </row>
    <row r="163" spans="1:9" ht="14.25" customHeight="1">
      <c r="A163" s="118">
        <v>2826</v>
      </c>
      <c r="B163" s="113" t="s">
        <v>154</v>
      </c>
      <c r="C163" s="113">
        <v>2</v>
      </c>
      <c r="D163" s="113">
        <v>6</v>
      </c>
      <c r="E163" s="227" t="s">
        <v>746</v>
      </c>
      <c r="F163" s="232"/>
      <c r="G163" s="168">
        <f t="shared" si="2"/>
        <v>0</v>
      </c>
      <c r="H163" s="168">
        <v>0</v>
      </c>
      <c r="I163" s="168">
        <v>0</v>
      </c>
    </row>
    <row r="164" spans="1:9" ht="27">
      <c r="A164" s="118">
        <v>2827</v>
      </c>
      <c r="B164" s="113" t="s">
        <v>154</v>
      </c>
      <c r="C164" s="113">
        <v>2</v>
      </c>
      <c r="D164" s="113">
        <v>7</v>
      </c>
      <c r="E164" s="227" t="s">
        <v>747</v>
      </c>
      <c r="F164" s="232"/>
      <c r="G164" s="168">
        <f t="shared" si="2"/>
        <v>0</v>
      </c>
      <c r="H164" s="168">
        <v>0</v>
      </c>
      <c r="I164" s="168">
        <v>0</v>
      </c>
    </row>
    <row r="165" spans="1:9" ht="36" customHeight="1">
      <c r="A165" s="118">
        <v>2830</v>
      </c>
      <c r="B165" s="116" t="s">
        <v>154</v>
      </c>
      <c r="C165" s="116">
        <v>3</v>
      </c>
      <c r="D165" s="116">
        <v>0</v>
      </c>
      <c r="E165" s="223" t="s">
        <v>748</v>
      </c>
      <c r="F165" s="234" t="s">
        <v>401</v>
      </c>
      <c r="G165" s="168">
        <f t="shared" si="2"/>
        <v>0</v>
      </c>
      <c r="H165" s="168">
        <f>SUM(H166:H168)</f>
        <v>0</v>
      </c>
      <c r="I165" s="168">
        <f>SUM(I166:I168)</f>
        <v>0</v>
      </c>
    </row>
    <row r="166" spans="1:9" ht="17.25">
      <c r="A166" s="118">
        <v>2831</v>
      </c>
      <c r="B166" s="113" t="s">
        <v>154</v>
      </c>
      <c r="C166" s="113">
        <v>3</v>
      </c>
      <c r="D166" s="113">
        <v>1</v>
      </c>
      <c r="E166" s="227" t="s">
        <v>749</v>
      </c>
      <c r="F166" s="234"/>
      <c r="G166" s="168">
        <f t="shared" si="2"/>
        <v>0</v>
      </c>
      <c r="H166" s="168">
        <v>0</v>
      </c>
      <c r="I166" s="168">
        <v>0</v>
      </c>
    </row>
    <row r="167" spans="1:9" ht="17.25">
      <c r="A167" s="118">
        <v>2832</v>
      </c>
      <c r="B167" s="113" t="s">
        <v>154</v>
      </c>
      <c r="C167" s="113">
        <v>3</v>
      </c>
      <c r="D167" s="113">
        <v>2</v>
      </c>
      <c r="E167" s="227" t="s">
        <v>750</v>
      </c>
      <c r="F167" s="234"/>
      <c r="G167" s="168">
        <f t="shared" si="2"/>
        <v>0</v>
      </c>
      <c r="H167" s="168">
        <v>0</v>
      </c>
      <c r="I167" s="168">
        <v>0</v>
      </c>
    </row>
    <row r="168" spans="1:9" ht="14.25" customHeight="1">
      <c r="A168" s="118">
        <v>2833</v>
      </c>
      <c r="B168" s="113" t="s">
        <v>154</v>
      </c>
      <c r="C168" s="113">
        <v>3</v>
      </c>
      <c r="D168" s="113">
        <v>3</v>
      </c>
      <c r="E168" s="227" t="s">
        <v>751</v>
      </c>
      <c r="F168" s="232" t="s">
        <v>402</v>
      </c>
      <c r="G168" s="168">
        <f t="shared" si="2"/>
        <v>0</v>
      </c>
      <c r="H168" s="168">
        <v>0</v>
      </c>
      <c r="I168" s="168">
        <v>0</v>
      </c>
    </row>
    <row r="169" spans="1:9" ht="26.25" customHeight="1">
      <c r="A169" s="118">
        <v>2840</v>
      </c>
      <c r="B169" s="116" t="s">
        <v>154</v>
      </c>
      <c r="C169" s="116">
        <v>4</v>
      </c>
      <c r="D169" s="116">
        <v>0</v>
      </c>
      <c r="E169" s="223" t="s">
        <v>752</v>
      </c>
      <c r="F169" s="234" t="s">
        <v>403</v>
      </c>
      <c r="G169" s="168">
        <f t="shared" si="2"/>
        <v>1000</v>
      </c>
      <c r="H169" s="168">
        <f>SUM(H170:H172)</f>
        <v>1000</v>
      </c>
      <c r="I169" s="168">
        <f>SUM(I170:I172)</f>
        <v>0</v>
      </c>
    </row>
    <row r="170" spans="1:9" ht="17.25">
      <c r="A170" s="118">
        <v>2841</v>
      </c>
      <c r="B170" s="113" t="s">
        <v>154</v>
      </c>
      <c r="C170" s="113">
        <v>4</v>
      </c>
      <c r="D170" s="113">
        <v>1</v>
      </c>
      <c r="E170" s="227" t="s">
        <v>753</v>
      </c>
      <c r="F170" s="234"/>
      <c r="G170" s="168">
        <f t="shared" si="2"/>
        <v>0</v>
      </c>
      <c r="H170" s="168">
        <v>0</v>
      </c>
      <c r="I170" s="168">
        <v>0</v>
      </c>
    </row>
    <row r="171" spans="1:9" ht="26.25" customHeight="1">
      <c r="A171" s="118">
        <v>2842</v>
      </c>
      <c r="B171" s="113" t="s">
        <v>154</v>
      </c>
      <c r="C171" s="113">
        <v>4</v>
      </c>
      <c r="D171" s="113">
        <v>2</v>
      </c>
      <c r="E171" s="227" t="s">
        <v>754</v>
      </c>
      <c r="F171" s="234"/>
      <c r="G171" s="168">
        <f t="shared" si="2"/>
        <v>1000</v>
      </c>
      <c r="H171" s="168">
        <f>'Հատված 6'!H425</f>
        <v>1000</v>
      </c>
      <c r="I171" s="168">
        <v>0</v>
      </c>
    </row>
    <row r="172" spans="1:9" ht="16.5" customHeight="1">
      <c r="A172" s="118">
        <v>2843</v>
      </c>
      <c r="B172" s="113" t="s">
        <v>154</v>
      </c>
      <c r="C172" s="113">
        <v>4</v>
      </c>
      <c r="D172" s="113">
        <v>3</v>
      </c>
      <c r="E172" s="227" t="s">
        <v>755</v>
      </c>
      <c r="F172" s="232" t="s">
        <v>404</v>
      </c>
      <c r="G172" s="168">
        <f t="shared" si="2"/>
        <v>0</v>
      </c>
      <c r="H172" s="168">
        <v>0</v>
      </c>
      <c r="I172" s="168">
        <v>0</v>
      </c>
    </row>
    <row r="173" spans="1:9" ht="36.75" customHeight="1">
      <c r="A173" s="118">
        <v>2850</v>
      </c>
      <c r="B173" s="116" t="s">
        <v>154</v>
      </c>
      <c r="C173" s="116">
        <v>5</v>
      </c>
      <c r="D173" s="116">
        <v>0</v>
      </c>
      <c r="E173" s="239" t="s">
        <v>756</v>
      </c>
      <c r="F173" s="234" t="s">
        <v>405</v>
      </c>
      <c r="G173" s="168">
        <f t="shared" si="2"/>
        <v>0</v>
      </c>
      <c r="H173" s="168">
        <f>SUM(H174)</f>
        <v>0</v>
      </c>
      <c r="I173" s="168">
        <f>SUM(I174)</f>
        <v>0</v>
      </c>
    </row>
    <row r="174" spans="1:9" ht="26.25" customHeight="1">
      <c r="A174" s="118">
        <v>2851</v>
      </c>
      <c r="B174" s="116" t="s">
        <v>154</v>
      </c>
      <c r="C174" s="116">
        <v>5</v>
      </c>
      <c r="D174" s="116">
        <v>1</v>
      </c>
      <c r="E174" s="240" t="s">
        <v>757</v>
      </c>
      <c r="F174" s="232" t="s">
        <v>406</v>
      </c>
      <c r="G174" s="168">
        <f t="shared" si="2"/>
        <v>0</v>
      </c>
      <c r="H174" s="168">
        <v>0</v>
      </c>
      <c r="I174" s="168">
        <v>0</v>
      </c>
    </row>
    <row r="175" spans="1:9" ht="26.25" customHeight="1">
      <c r="A175" s="118">
        <v>2860</v>
      </c>
      <c r="B175" s="116" t="s">
        <v>154</v>
      </c>
      <c r="C175" s="116">
        <v>6</v>
      </c>
      <c r="D175" s="116">
        <v>0</v>
      </c>
      <c r="E175" s="239" t="s">
        <v>758</v>
      </c>
      <c r="F175" s="234" t="s">
        <v>42</v>
      </c>
      <c r="G175" s="168">
        <f t="shared" si="2"/>
        <v>35000</v>
      </c>
      <c r="H175" s="168">
        <f>SUM(H176)</f>
        <v>0</v>
      </c>
      <c r="I175" s="168">
        <f>SUM(I176)</f>
        <v>35000</v>
      </c>
    </row>
    <row r="176" spans="1:9" ht="18.75" customHeight="1">
      <c r="A176" s="118">
        <v>2861</v>
      </c>
      <c r="B176" s="113" t="s">
        <v>154</v>
      </c>
      <c r="C176" s="113">
        <v>6</v>
      </c>
      <c r="D176" s="113">
        <v>1</v>
      </c>
      <c r="E176" s="240" t="s">
        <v>759</v>
      </c>
      <c r="F176" s="232" t="s">
        <v>43</v>
      </c>
      <c r="G176" s="168">
        <f t="shared" si="2"/>
        <v>35000</v>
      </c>
      <c r="H176" s="168">
        <f>'Հատված 6'!H436</f>
        <v>0</v>
      </c>
      <c r="I176" s="168">
        <f>'Հատված 6'!I436</f>
        <v>35000</v>
      </c>
    </row>
    <row r="177" spans="1:10" s="222" customFormat="1" ht="15" customHeight="1">
      <c r="A177" s="118">
        <v>2900</v>
      </c>
      <c r="B177" s="116" t="s">
        <v>155</v>
      </c>
      <c r="C177" s="116">
        <v>0</v>
      </c>
      <c r="D177" s="116">
        <v>0</v>
      </c>
      <c r="E177" s="238" t="s">
        <v>760</v>
      </c>
      <c r="F177" s="233" t="s">
        <v>44</v>
      </c>
      <c r="G177" s="168">
        <f t="shared" si="2"/>
        <v>108710</v>
      </c>
      <c r="H177" s="168">
        <f>SUM(H178+H181+H184+H187+H190+H193+H195+H197)</f>
        <v>49300</v>
      </c>
      <c r="I177" s="168">
        <f>SUM(I178+I181+I184+I187+I190+I193+I195+I197)</f>
        <v>59410</v>
      </c>
      <c r="J177" s="221"/>
    </row>
    <row r="178" spans="1:9" ht="24.75" customHeight="1">
      <c r="A178" s="118">
        <v>2910</v>
      </c>
      <c r="B178" s="116" t="s">
        <v>155</v>
      </c>
      <c r="C178" s="116">
        <v>1</v>
      </c>
      <c r="D178" s="116">
        <v>0</v>
      </c>
      <c r="E178" s="223" t="s">
        <v>761</v>
      </c>
      <c r="F178" s="224" t="s">
        <v>45</v>
      </c>
      <c r="G178" s="168">
        <f t="shared" si="2"/>
        <v>70460</v>
      </c>
      <c r="H178" s="168">
        <f>SUM(H179:H180)</f>
        <v>33800</v>
      </c>
      <c r="I178" s="168">
        <f>SUM(I179:I180)</f>
        <v>36660</v>
      </c>
    </row>
    <row r="179" spans="1:9" ht="18.75" customHeight="1">
      <c r="A179" s="118">
        <v>2911</v>
      </c>
      <c r="B179" s="113" t="s">
        <v>155</v>
      </c>
      <c r="C179" s="113">
        <v>1</v>
      </c>
      <c r="D179" s="113">
        <v>1</v>
      </c>
      <c r="E179" s="227" t="s">
        <v>762</v>
      </c>
      <c r="F179" s="232" t="s">
        <v>46</v>
      </c>
      <c r="G179" s="168">
        <f t="shared" si="2"/>
        <v>70460</v>
      </c>
      <c r="H179" s="168">
        <f>'Հատված 6'!H443</f>
        <v>33800</v>
      </c>
      <c r="I179" s="168">
        <f>'Հատված 6'!I443</f>
        <v>36660</v>
      </c>
    </row>
    <row r="180" spans="1:9" ht="18.75" customHeight="1">
      <c r="A180" s="118">
        <v>2912</v>
      </c>
      <c r="B180" s="113" t="s">
        <v>155</v>
      </c>
      <c r="C180" s="113">
        <v>1</v>
      </c>
      <c r="D180" s="113">
        <v>2</v>
      </c>
      <c r="E180" s="227" t="s">
        <v>763</v>
      </c>
      <c r="F180" s="232" t="s">
        <v>47</v>
      </c>
      <c r="G180" s="168">
        <f t="shared" si="2"/>
        <v>0</v>
      </c>
      <c r="H180" s="168">
        <v>0</v>
      </c>
      <c r="I180" s="168">
        <v>0</v>
      </c>
    </row>
    <row r="181" spans="1:9" ht="15" customHeight="1">
      <c r="A181" s="118">
        <v>2920</v>
      </c>
      <c r="B181" s="116" t="s">
        <v>155</v>
      </c>
      <c r="C181" s="116">
        <v>2</v>
      </c>
      <c r="D181" s="116">
        <v>0</v>
      </c>
      <c r="E181" s="223" t="s">
        <v>764</v>
      </c>
      <c r="F181" s="224" t="s">
        <v>48</v>
      </c>
      <c r="G181" s="168">
        <f t="shared" si="2"/>
        <v>0</v>
      </c>
      <c r="H181" s="168">
        <f>SUM(H182:H183)</f>
        <v>0</v>
      </c>
      <c r="I181" s="168">
        <f>SUM(I182:I183)</f>
        <v>0</v>
      </c>
    </row>
    <row r="182" spans="1:9" ht="18.75" customHeight="1">
      <c r="A182" s="118">
        <v>2921</v>
      </c>
      <c r="B182" s="113" t="s">
        <v>155</v>
      </c>
      <c r="C182" s="113">
        <v>2</v>
      </c>
      <c r="D182" s="113">
        <v>1</v>
      </c>
      <c r="E182" s="227" t="s">
        <v>765</v>
      </c>
      <c r="F182" s="232" t="s">
        <v>49</v>
      </c>
      <c r="G182" s="168">
        <f t="shared" si="2"/>
        <v>0</v>
      </c>
      <c r="H182" s="168">
        <v>0</v>
      </c>
      <c r="I182" s="168">
        <v>0</v>
      </c>
    </row>
    <row r="183" spans="1:9" ht="18.75" customHeight="1">
      <c r="A183" s="118">
        <v>2922</v>
      </c>
      <c r="B183" s="113" t="s">
        <v>155</v>
      </c>
      <c r="C183" s="113">
        <v>2</v>
      </c>
      <c r="D183" s="113">
        <v>2</v>
      </c>
      <c r="E183" s="227" t="s">
        <v>766</v>
      </c>
      <c r="F183" s="232" t="s">
        <v>50</v>
      </c>
      <c r="G183" s="168">
        <f>SUM(H183:I183)</f>
        <v>0</v>
      </c>
      <c r="H183" s="168">
        <f>'Հատված 6'!H457</f>
        <v>0</v>
      </c>
      <c r="I183" s="168">
        <f>'Հատված 6'!I457</f>
        <v>0</v>
      </c>
    </row>
    <row r="184" spans="1:9" ht="39" customHeight="1">
      <c r="A184" s="118">
        <v>2930</v>
      </c>
      <c r="B184" s="116" t="s">
        <v>155</v>
      </c>
      <c r="C184" s="116">
        <v>3</v>
      </c>
      <c r="D184" s="116">
        <v>0</v>
      </c>
      <c r="E184" s="223" t="s">
        <v>767</v>
      </c>
      <c r="F184" s="224" t="s">
        <v>51</v>
      </c>
      <c r="G184" s="168">
        <f t="shared" si="2"/>
        <v>0</v>
      </c>
      <c r="H184" s="168">
        <f>SUM(H185:H186)</f>
        <v>0</v>
      </c>
      <c r="I184" s="168">
        <f>SUM(I185:I186)</f>
        <v>0</v>
      </c>
    </row>
    <row r="185" spans="1:9" ht="27" customHeight="1">
      <c r="A185" s="118">
        <v>2931</v>
      </c>
      <c r="B185" s="113" t="s">
        <v>155</v>
      </c>
      <c r="C185" s="113">
        <v>3</v>
      </c>
      <c r="D185" s="113">
        <v>1</v>
      </c>
      <c r="E185" s="227" t="s">
        <v>768</v>
      </c>
      <c r="F185" s="232" t="s">
        <v>52</v>
      </c>
      <c r="G185" s="168">
        <f t="shared" si="2"/>
        <v>0</v>
      </c>
      <c r="H185" s="168">
        <v>0</v>
      </c>
      <c r="I185" s="168">
        <v>0</v>
      </c>
    </row>
    <row r="186" spans="1:9" ht="17.25">
      <c r="A186" s="118">
        <v>2932</v>
      </c>
      <c r="B186" s="113" t="s">
        <v>155</v>
      </c>
      <c r="C186" s="113">
        <v>3</v>
      </c>
      <c r="D186" s="113">
        <v>2</v>
      </c>
      <c r="E186" s="227" t="s">
        <v>769</v>
      </c>
      <c r="F186" s="232"/>
      <c r="G186" s="168">
        <f t="shared" si="2"/>
        <v>0</v>
      </c>
      <c r="H186" s="168">
        <v>0</v>
      </c>
      <c r="I186" s="168">
        <v>0</v>
      </c>
    </row>
    <row r="187" spans="1:9" ht="16.5" customHeight="1">
      <c r="A187" s="118">
        <v>2940</v>
      </c>
      <c r="B187" s="116" t="s">
        <v>155</v>
      </c>
      <c r="C187" s="116">
        <v>4</v>
      </c>
      <c r="D187" s="116">
        <v>0</v>
      </c>
      <c r="E187" s="223" t="s">
        <v>770</v>
      </c>
      <c r="F187" s="224" t="s">
        <v>53</v>
      </c>
      <c r="G187" s="168">
        <f t="shared" si="2"/>
        <v>0</v>
      </c>
      <c r="H187" s="168">
        <f>SUM(H188:H189)</f>
        <v>0</v>
      </c>
      <c r="I187" s="168">
        <f>SUM(I188:I189)</f>
        <v>0</v>
      </c>
    </row>
    <row r="188" spans="1:9" ht="16.5" customHeight="1">
      <c r="A188" s="118">
        <v>2941</v>
      </c>
      <c r="B188" s="113" t="s">
        <v>155</v>
      </c>
      <c r="C188" s="113">
        <v>4</v>
      </c>
      <c r="D188" s="113">
        <v>1</v>
      </c>
      <c r="E188" s="227" t="s">
        <v>771</v>
      </c>
      <c r="F188" s="232" t="s">
        <v>54</v>
      </c>
      <c r="G188" s="168">
        <f t="shared" si="2"/>
        <v>0</v>
      </c>
      <c r="H188" s="168">
        <f>'Հատված 6'!H468</f>
        <v>0</v>
      </c>
      <c r="I188" s="168">
        <v>0</v>
      </c>
    </row>
    <row r="189" spans="1:9" ht="16.5" customHeight="1">
      <c r="A189" s="118">
        <v>2942</v>
      </c>
      <c r="B189" s="113" t="s">
        <v>155</v>
      </c>
      <c r="C189" s="113">
        <v>4</v>
      </c>
      <c r="D189" s="113">
        <v>2</v>
      </c>
      <c r="E189" s="227" t="s">
        <v>772</v>
      </c>
      <c r="F189" s="232" t="s">
        <v>55</v>
      </c>
      <c r="G189" s="168">
        <f t="shared" si="2"/>
        <v>0</v>
      </c>
      <c r="H189" s="168">
        <v>0</v>
      </c>
      <c r="I189" s="168">
        <v>0</v>
      </c>
    </row>
    <row r="190" spans="1:9" ht="27.75" customHeight="1">
      <c r="A190" s="118">
        <v>2950</v>
      </c>
      <c r="B190" s="116" t="s">
        <v>155</v>
      </c>
      <c r="C190" s="116">
        <v>5</v>
      </c>
      <c r="D190" s="116">
        <v>0</v>
      </c>
      <c r="E190" s="223" t="s">
        <v>773</v>
      </c>
      <c r="F190" s="224" t="s">
        <v>56</v>
      </c>
      <c r="G190" s="168">
        <f t="shared" si="2"/>
        <v>38250</v>
      </c>
      <c r="H190" s="168">
        <f>SUM(H191:H192)</f>
        <v>15500</v>
      </c>
      <c r="I190" s="168">
        <f>SUM(I191:I192)</f>
        <v>22750</v>
      </c>
    </row>
    <row r="191" spans="1:9" ht="17.25">
      <c r="A191" s="118">
        <v>2951</v>
      </c>
      <c r="B191" s="113" t="s">
        <v>155</v>
      </c>
      <c r="C191" s="113">
        <v>5</v>
      </c>
      <c r="D191" s="113">
        <v>1</v>
      </c>
      <c r="E191" s="227" t="s">
        <v>774</v>
      </c>
      <c r="F191" s="224"/>
      <c r="G191" s="168">
        <f t="shared" si="2"/>
        <v>38250</v>
      </c>
      <c r="H191" s="168">
        <f>'Հատված 6'!H475</f>
        <v>15500</v>
      </c>
      <c r="I191" s="168">
        <f>'Հատված 6'!I475</f>
        <v>22750</v>
      </c>
    </row>
    <row r="192" spans="1:9" ht="18" customHeight="1">
      <c r="A192" s="118">
        <v>2952</v>
      </c>
      <c r="B192" s="113" t="s">
        <v>155</v>
      </c>
      <c r="C192" s="113">
        <v>5</v>
      </c>
      <c r="D192" s="113">
        <v>2</v>
      </c>
      <c r="E192" s="227" t="s">
        <v>775</v>
      </c>
      <c r="F192" s="232" t="s">
        <v>57</v>
      </c>
      <c r="G192" s="168">
        <f t="shared" si="2"/>
        <v>0</v>
      </c>
      <c r="H192" s="168">
        <v>0</v>
      </c>
      <c r="I192" s="168">
        <v>0</v>
      </c>
    </row>
    <row r="193" spans="1:9" ht="26.25" customHeight="1">
      <c r="A193" s="118">
        <v>2960</v>
      </c>
      <c r="B193" s="116" t="s">
        <v>155</v>
      </c>
      <c r="C193" s="116">
        <v>6</v>
      </c>
      <c r="D193" s="116">
        <v>0</v>
      </c>
      <c r="E193" s="223" t="s">
        <v>776</v>
      </c>
      <c r="F193" s="224" t="s">
        <v>58</v>
      </c>
      <c r="G193" s="168">
        <f t="shared" si="2"/>
        <v>0</v>
      </c>
      <c r="H193" s="168">
        <f>SUM(H194)</f>
        <v>0</v>
      </c>
      <c r="I193" s="168">
        <f>SUM(I194)</f>
        <v>0</v>
      </c>
    </row>
    <row r="194" spans="1:9" ht="24.75" customHeight="1">
      <c r="A194" s="118">
        <v>2961</v>
      </c>
      <c r="B194" s="113" t="s">
        <v>155</v>
      </c>
      <c r="C194" s="113">
        <v>6</v>
      </c>
      <c r="D194" s="113">
        <v>1</v>
      </c>
      <c r="E194" s="227" t="s">
        <v>777</v>
      </c>
      <c r="F194" s="232" t="s">
        <v>59</v>
      </c>
      <c r="G194" s="168">
        <f t="shared" si="2"/>
        <v>0</v>
      </c>
      <c r="H194" s="168">
        <v>0</v>
      </c>
      <c r="I194" s="168">
        <v>0</v>
      </c>
    </row>
    <row r="195" spans="1:9" ht="26.25" customHeight="1">
      <c r="A195" s="118">
        <v>2970</v>
      </c>
      <c r="B195" s="116" t="s">
        <v>155</v>
      </c>
      <c r="C195" s="116">
        <v>7</v>
      </c>
      <c r="D195" s="116">
        <v>0</v>
      </c>
      <c r="E195" s="223" t="s">
        <v>778</v>
      </c>
      <c r="F195" s="224" t="s">
        <v>60</v>
      </c>
      <c r="G195" s="168">
        <f t="shared" si="2"/>
        <v>0</v>
      </c>
      <c r="H195" s="168">
        <f>SUM(H196)</f>
        <v>0</v>
      </c>
      <c r="I195" s="168">
        <f>SUM(I196)</f>
        <v>0</v>
      </c>
    </row>
    <row r="196" spans="1:9" ht="26.25" customHeight="1">
      <c r="A196" s="118">
        <v>2971</v>
      </c>
      <c r="B196" s="113" t="s">
        <v>155</v>
      </c>
      <c r="C196" s="113">
        <v>7</v>
      </c>
      <c r="D196" s="113">
        <v>1</v>
      </c>
      <c r="E196" s="227" t="s">
        <v>779</v>
      </c>
      <c r="F196" s="232" t="s">
        <v>60</v>
      </c>
      <c r="G196" s="168">
        <f t="shared" si="2"/>
        <v>0</v>
      </c>
      <c r="H196" s="168">
        <v>0</v>
      </c>
      <c r="I196" s="168">
        <v>0</v>
      </c>
    </row>
    <row r="197" spans="1:9" ht="17.25" customHeight="1">
      <c r="A197" s="118">
        <v>2980</v>
      </c>
      <c r="B197" s="116" t="s">
        <v>155</v>
      </c>
      <c r="C197" s="116">
        <v>8</v>
      </c>
      <c r="D197" s="116">
        <v>0</v>
      </c>
      <c r="E197" s="223" t="s">
        <v>780</v>
      </c>
      <c r="F197" s="224" t="s">
        <v>61</v>
      </c>
      <c r="G197" s="168">
        <f t="shared" si="2"/>
        <v>0</v>
      </c>
      <c r="H197" s="168">
        <f>SUM(H198)</f>
        <v>0</v>
      </c>
      <c r="I197" s="168">
        <f>SUM(I198)</f>
        <v>0</v>
      </c>
    </row>
    <row r="198" spans="1:9" ht="20.25" customHeight="1">
      <c r="A198" s="118">
        <v>2981</v>
      </c>
      <c r="B198" s="113" t="s">
        <v>155</v>
      </c>
      <c r="C198" s="113">
        <v>8</v>
      </c>
      <c r="D198" s="113">
        <v>1</v>
      </c>
      <c r="E198" s="227" t="s">
        <v>781</v>
      </c>
      <c r="F198" s="232" t="s">
        <v>62</v>
      </c>
      <c r="G198" s="168">
        <f t="shared" si="2"/>
        <v>0</v>
      </c>
      <c r="H198" s="168">
        <v>0</v>
      </c>
      <c r="I198" s="168">
        <v>0</v>
      </c>
    </row>
    <row r="199" spans="1:10" s="222" customFormat="1" ht="15" customHeight="1">
      <c r="A199" s="118">
        <v>3000</v>
      </c>
      <c r="B199" s="116" t="s">
        <v>156</v>
      </c>
      <c r="C199" s="116">
        <v>0</v>
      </c>
      <c r="D199" s="116">
        <v>0</v>
      </c>
      <c r="E199" s="238" t="s">
        <v>782</v>
      </c>
      <c r="F199" s="233" t="s">
        <v>63</v>
      </c>
      <c r="G199" s="168">
        <f t="shared" si="2"/>
        <v>5000</v>
      </c>
      <c r="H199" s="168">
        <f>SUM(H200+H203+H205+H207+H209+H211+H213+H215+H217)</f>
        <v>5000</v>
      </c>
      <c r="I199" s="168">
        <f>SUM(I200+I203+I205+I207+I209+I211+I213+I215+I217)</f>
        <v>0</v>
      </c>
      <c r="J199" s="221"/>
    </row>
    <row r="200" spans="1:9" ht="24.75" customHeight="1">
      <c r="A200" s="118">
        <v>3010</v>
      </c>
      <c r="B200" s="116" t="s">
        <v>156</v>
      </c>
      <c r="C200" s="116">
        <v>1</v>
      </c>
      <c r="D200" s="116">
        <v>0</v>
      </c>
      <c r="E200" s="223" t="s">
        <v>783</v>
      </c>
      <c r="F200" s="224" t="s">
        <v>64</v>
      </c>
      <c r="G200" s="168">
        <f t="shared" si="2"/>
        <v>0</v>
      </c>
      <c r="H200" s="168">
        <f>SUM(H201:H202)</f>
        <v>0</v>
      </c>
      <c r="I200" s="168">
        <f>SUM(I201:I202)</f>
        <v>0</v>
      </c>
    </row>
    <row r="201" spans="1:9" ht="15.75" customHeight="1">
      <c r="A201" s="118">
        <v>3011</v>
      </c>
      <c r="B201" s="113" t="s">
        <v>156</v>
      </c>
      <c r="C201" s="113">
        <v>1</v>
      </c>
      <c r="D201" s="113">
        <v>1</v>
      </c>
      <c r="E201" s="227" t="s">
        <v>784</v>
      </c>
      <c r="F201" s="232" t="s">
        <v>65</v>
      </c>
      <c r="G201" s="168">
        <f aca="true" t="shared" si="3" ref="G201:G222">SUM(H201:I201)</f>
        <v>0</v>
      </c>
      <c r="H201" s="168">
        <v>0</v>
      </c>
      <c r="I201" s="168">
        <v>0</v>
      </c>
    </row>
    <row r="202" spans="1:9" ht="15.75" customHeight="1">
      <c r="A202" s="118">
        <v>3012</v>
      </c>
      <c r="B202" s="113" t="s">
        <v>156</v>
      </c>
      <c r="C202" s="113">
        <v>1</v>
      </c>
      <c r="D202" s="113">
        <v>2</v>
      </c>
      <c r="E202" s="227" t="s">
        <v>785</v>
      </c>
      <c r="F202" s="232" t="s">
        <v>66</v>
      </c>
      <c r="G202" s="168">
        <f t="shared" si="3"/>
        <v>0</v>
      </c>
      <c r="H202" s="168">
        <v>0</v>
      </c>
      <c r="I202" s="168">
        <v>0</v>
      </c>
    </row>
    <row r="203" spans="1:9" ht="15.75" customHeight="1">
      <c r="A203" s="118">
        <v>3020</v>
      </c>
      <c r="B203" s="116" t="s">
        <v>156</v>
      </c>
      <c r="C203" s="116">
        <v>2</v>
      </c>
      <c r="D203" s="116">
        <v>0</v>
      </c>
      <c r="E203" s="223" t="s">
        <v>786</v>
      </c>
      <c r="F203" s="224" t="s">
        <v>67</v>
      </c>
      <c r="G203" s="168">
        <f t="shared" si="3"/>
        <v>0</v>
      </c>
      <c r="H203" s="168">
        <v>0</v>
      </c>
      <c r="I203" s="168">
        <f>SUM(I204)</f>
        <v>0</v>
      </c>
    </row>
    <row r="204" spans="1:9" ht="15.75" customHeight="1">
      <c r="A204" s="118">
        <v>3021</v>
      </c>
      <c r="B204" s="113" t="s">
        <v>156</v>
      </c>
      <c r="C204" s="113">
        <v>2</v>
      </c>
      <c r="D204" s="113">
        <v>1</v>
      </c>
      <c r="E204" s="227" t="s">
        <v>787</v>
      </c>
      <c r="F204" s="232" t="s">
        <v>68</v>
      </c>
      <c r="G204" s="168">
        <f t="shared" si="3"/>
        <v>0</v>
      </c>
      <c r="H204" s="168">
        <v>0</v>
      </c>
      <c r="I204" s="168">
        <v>0</v>
      </c>
    </row>
    <row r="205" spans="1:9" ht="15.75" customHeight="1">
      <c r="A205" s="118">
        <v>3030</v>
      </c>
      <c r="B205" s="116" t="s">
        <v>156</v>
      </c>
      <c r="C205" s="116">
        <v>3</v>
      </c>
      <c r="D205" s="116">
        <v>0</v>
      </c>
      <c r="E205" s="223" t="s">
        <v>788</v>
      </c>
      <c r="F205" s="224" t="s">
        <v>69</v>
      </c>
      <c r="G205" s="168">
        <f t="shared" si="3"/>
        <v>0</v>
      </c>
      <c r="H205" s="168">
        <f aca="true" t="shared" si="4" ref="H205:I207">SUM(H206)</f>
        <v>0</v>
      </c>
      <c r="I205" s="168">
        <f t="shared" si="4"/>
        <v>0</v>
      </c>
    </row>
    <row r="206" spans="1:10" s="226" customFormat="1" ht="15.75" customHeight="1">
      <c r="A206" s="118">
        <v>3031</v>
      </c>
      <c r="B206" s="113" t="s">
        <v>156</v>
      </c>
      <c r="C206" s="113">
        <v>3</v>
      </c>
      <c r="D206" s="113" t="s">
        <v>123</v>
      </c>
      <c r="E206" s="227" t="s">
        <v>789</v>
      </c>
      <c r="F206" s="224"/>
      <c r="G206" s="168">
        <f t="shared" si="3"/>
        <v>0</v>
      </c>
      <c r="H206" s="168">
        <f t="shared" si="4"/>
        <v>0</v>
      </c>
      <c r="I206" s="168">
        <f t="shared" si="4"/>
        <v>0</v>
      </c>
      <c r="J206" s="225"/>
    </row>
    <row r="207" spans="1:9" ht="15.75" customHeight="1">
      <c r="A207" s="118">
        <v>3040</v>
      </c>
      <c r="B207" s="116" t="s">
        <v>156</v>
      </c>
      <c r="C207" s="116">
        <v>4</v>
      </c>
      <c r="D207" s="116">
        <v>0</v>
      </c>
      <c r="E207" s="223" t="s">
        <v>790</v>
      </c>
      <c r="F207" s="224" t="s">
        <v>70</v>
      </c>
      <c r="G207" s="168">
        <f t="shared" si="3"/>
        <v>0</v>
      </c>
      <c r="H207" s="168">
        <f t="shared" si="4"/>
        <v>0</v>
      </c>
      <c r="I207" s="168">
        <f t="shared" si="4"/>
        <v>0</v>
      </c>
    </row>
    <row r="208" spans="1:9" ht="15.75" customHeight="1">
      <c r="A208" s="118">
        <v>3041</v>
      </c>
      <c r="B208" s="113" t="s">
        <v>156</v>
      </c>
      <c r="C208" s="113">
        <v>4</v>
      </c>
      <c r="D208" s="113">
        <v>1</v>
      </c>
      <c r="E208" s="227" t="s">
        <v>791</v>
      </c>
      <c r="F208" s="232" t="s">
        <v>71</v>
      </c>
      <c r="G208" s="168">
        <f t="shared" si="3"/>
        <v>0</v>
      </c>
      <c r="H208" s="168">
        <v>0</v>
      </c>
      <c r="I208" s="168">
        <v>0</v>
      </c>
    </row>
    <row r="209" spans="1:9" ht="15.75" customHeight="1">
      <c r="A209" s="118">
        <v>3050</v>
      </c>
      <c r="B209" s="116" t="s">
        <v>156</v>
      </c>
      <c r="C209" s="116">
        <v>5</v>
      </c>
      <c r="D209" s="116">
        <v>0</v>
      </c>
      <c r="E209" s="223" t="s">
        <v>792</v>
      </c>
      <c r="F209" s="224" t="s">
        <v>72</v>
      </c>
      <c r="G209" s="168">
        <f t="shared" si="3"/>
        <v>0</v>
      </c>
      <c r="H209" s="168">
        <f>SUM(H210)</f>
        <v>0</v>
      </c>
      <c r="I209" s="168">
        <f>SUM(I210)</f>
        <v>0</v>
      </c>
    </row>
    <row r="210" spans="1:9" ht="15.75" customHeight="1">
      <c r="A210" s="118">
        <v>3051</v>
      </c>
      <c r="B210" s="113" t="s">
        <v>156</v>
      </c>
      <c r="C210" s="113">
        <v>5</v>
      </c>
      <c r="D210" s="113">
        <v>1</v>
      </c>
      <c r="E210" s="227" t="s">
        <v>793</v>
      </c>
      <c r="F210" s="232" t="s">
        <v>72</v>
      </c>
      <c r="G210" s="168">
        <f t="shared" si="3"/>
        <v>0</v>
      </c>
      <c r="H210" s="168">
        <v>0</v>
      </c>
      <c r="I210" s="168">
        <v>0</v>
      </c>
    </row>
    <row r="211" spans="1:9" ht="15.75" customHeight="1">
      <c r="A211" s="118">
        <v>3060</v>
      </c>
      <c r="B211" s="116" t="s">
        <v>156</v>
      </c>
      <c r="C211" s="116">
        <v>6</v>
      </c>
      <c r="D211" s="116">
        <v>0</v>
      </c>
      <c r="E211" s="223" t="s">
        <v>794</v>
      </c>
      <c r="F211" s="224" t="s">
        <v>73</v>
      </c>
      <c r="G211" s="168">
        <f t="shared" si="3"/>
        <v>0</v>
      </c>
      <c r="H211" s="168">
        <f>SUM(H212)</f>
        <v>0</v>
      </c>
      <c r="I211" s="168">
        <f>SUM(I212)</f>
        <v>0</v>
      </c>
    </row>
    <row r="212" spans="1:9" ht="15.75" customHeight="1">
      <c r="A212" s="118">
        <v>3061</v>
      </c>
      <c r="B212" s="113" t="s">
        <v>156</v>
      </c>
      <c r="C212" s="113">
        <v>6</v>
      </c>
      <c r="D212" s="113">
        <v>1</v>
      </c>
      <c r="E212" s="227" t="s">
        <v>795</v>
      </c>
      <c r="F212" s="232" t="s">
        <v>73</v>
      </c>
      <c r="G212" s="168">
        <f t="shared" si="3"/>
        <v>0</v>
      </c>
      <c r="H212" s="168">
        <v>0</v>
      </c>
      <c r="I212" s="168">
        <v>0</v>
      </c>
    </row>
    <row r="213" spans="1:9" ht="26.25" customHeight="1">
      <c r="A213" s="118">
        <v>3070</v>
      </c>
      <c r="B213" s="116" t="s">
        <v>156</v>
      </c>
      <c r="C213" s="116">
        <v>7</v>
      </c>
      <c r="D213" s="116">
        <v>0</v>
      </c>
      <c r="E213" s="223" t="s">
        <v>796</v>
      </c>
      <c r="F213" s="224" t="s">
        <v>74</v>
      </c>
      <c r="G213" s="168">
        <f t="shared" si="3"/>
        <v>5000</v>
      </c>
      <c r="H213" s="168">
        <f>SUM(H214)</f>
        <v>5000</v>
      </c>
      <c r="I213" s="168">
        <f>SUM(I214)</f>
        <v>0</v>
      </c>
    </row>
    <row r="214" spans="1:9" ht="24.75" customHeight="1">
      <c r="A214" s="118">
        <v>3071</v>
      </c>
      <c r="B214" s="113" t="s">
        <v>156</v>
      </c>
      <c r="C214" s="113">
        <v>7</v>
      </c>
      <c r="D214" s="113">
        <v>1</v>
      </c>
      <c r="E214" s="227" t="s">
        <v>797</v>
      </c>
      <c r="F214" s="232" t="s">
        <v>75</v>
      </c>
      <c r="G214" s="168">
        <f t="shared" si="3"/>
        <v>5000</v>
      </c>
      <c r="H214" s="168">
        <f>'Հատված 6'!H524</f>
        <v>5000</v>
      </c>
      <c r="I214" s="168">
        <v>0</v>
      </c>
    </row>
    <row r="215" spans="1:9" ht="37.5" customHeight="1">
      <c r="A215" s="118">
        <v>3080</v>
      </c>
      <c r="B215" s="116" t="s">
        <v>156</v>
      </c>
      <c r="C215" s="116">
        <v>8</v>
      </c>
      <c r="D215" s="116">
        <v>0</v>
      </c>
      <c r="E215" s="223" t="s">
        <v>798</v>
      </c>
      <c r="F215" s="224" t="s">
        <v>76</v>
      </c>
      <c r="G215" s="168">
        <f t="shared" si="3"/>
        <v>0</v>
      </c>
      <c r="H215" s="168">
        <f>SUM(H216)</f>
        <v>0</v>
      </c>
      <c r="I215" s="168">
        <f>SUM(I216)</f>
        <v>0</v>
      </c>
    </row>
    <row r="216" spans="1:9" ht="26.25" customHeight="1">
      <c r="A216" s="118">
        <v>3081</v>
      </c>
      <c r="B216" s="113" t="s">
        <v>156</v>
      </c>
      <c r="C216" s="113">
        <v>8</v>
      </c>
      <c r="D216" s="113">
        <v>1</v>
      </c>
      <c r="E216" s="227" t="s">
        <v>799</v>
      </c>
      <c r="F216" s="232" t="s">
        <v>77</v>
      </c>
      <c r="G216" s="168">
        <f t="shared" si="3"/>
        <v>0</v>
      </c>
      <c r="H216" s="168">
        <v>0</v>
      </c>
      <c r="I216" s="168">
        <v>0</v>
      </c>
    </row>
    <row r="217" spans="1:9" ht="27.75" customHeight="1" hidden="1">
      <c r="A217" s="118">
        <v>3090</v>
      </c>
      <c r="B217" s="116" t="s">
        <v>156</v>
      </c>
      <c r="C217" s="116">
        <v>9</v>
      </c>
      <c r="D217" s="116">
        <v>0</v>
      </c>
      <c r="E217" s="223" t="s">
        <v>800</v>
      </c>
      <c r="F217" s="224" t="s">
        <v>78</v>
      </c>
      <c r="G217" s="168">
        <f t="shared" si="3"/>
        <v>0</v>
      </c>
      <c r="H217" s="168">
        <f>SUM(H218:H219)</f>
        <v>0</v>
      </c>
      <c r="I217" s="168">
        <f>SUM(I218:I219)</f>
        <v>0</v>
      </c>
    </row>
    <row r="218" spans="1:9" ht="26.25" customHeight="1" hidden="1">
      <c r="A218" s="118">
        <v>3091</v>
      </c>
      <c r="B218" s="113" t="s">
        <v>156</v>
      </c>
      <c r="C218" s="113">
        <v>9</v>
      </c>
      <c r="D218" s="113">
        <v>1</v>
      </c>
      <c r="E218" s="227" t="s">
        <v>801</v>
      </c>
      <c r="F218" s="232" t="s">
        <v>79</v>
      </c>
      <c r="G218" s="168">
        <f t="shared" si="3"/>
        <v>0</v>
      </c>
      <c r="H218" s="168"/>
      <c r="I218" s="168"/>
    </row>
    <row r="219" spans="1:9" ht="36" customHeight="1" hidden="1">
      <c r="A219" s="118">
        <v>3092</v>
      </c>
      <c r="B219" s="113" t="s">
        <v>156</v>
      </c>
      <c r="C219" s="113">
        <v>9</v>
      </c>
      <c r="D219" s="113">
        <v>2</v>
      </c>
      <c r="E219" s="227" t="s">
        <v>802</v>
      </c>
      <c r="F219" s="232"/>
      <c r="G219" s="168">
        <f t="shared" si="3"/>
        <v>0</v>
      </c>
      <c r="H219" s="168"/>
      <c r="I219" s="168"/>
    </row>
    <row r="220" spans="1:10" s="222" customFormat="1" ht="27" customHeight="1">
      <c r="A220" s="118">
        <v>3100</v>
      </c>
      <c r="B220" s="116" t="s">
        <v>157</v>
      </c>
      <c r="C220" s="116">
        <v>0</v>
      </c>
      <c r="D220" s="116">
        <v>0</v>
      </c>
      <c r="E220" s="159" t="s">
        <v>800</v>
      </c>
      <c r="F220" s="241"/>
      <c r="G220" s="168">
        <f t="shared" si="3"/>
        <v>550.2</v>
      </c>
      <c r="H220" s="168">
        <f>SUM(H221)</f>
        <v>550.2</v>
      </c>
      <c r="I220" s="168">
        <f>SUM(I221)</f>
        <v>0</v>
      </c>
      <c r="J220" s="221"/>
    </row>
    <row r="221" spans="1:9" ht="27">
      <c r="A221" s="118">
        <v>3110</v>
      </c>
      <c r="B221" s="242" t="s">
        <v>157</v>
      </c>
      <c r="C221" s="242">
        <v>1</v>
      </c>
      <c r="D221" s="242">
        <v>0</v>
      </c>
      <c r="E221" s="239" t="s">
        <v>801</v>
      </c>
      <c r="F221" s="232"/>
      <c r="G221" s="168">
        <f t="shared" si="3"/>
        <v>550.2</v>
      </c>
      <c r="H221" s="168">
        <f>H222</f>
        <v>550.2</v>
      </c>
      <c r="I221" s="168">
        <f>I222</f>
        <v>0</v>
      </c>
    </row>
    <row r="222" spans="1:9" ht="17.25">
      <c r="A222" s="118">
        <v>3112</v>
      </c>
      <c r="B222" s="242" t="s">
        <v>157</v>
      </c>
      <c r="C222" s="242">
        <v>1</v>
      </c>
      <c r="D222" s="242">
        <v>2</v>
      </c>
      <c r="E222" s="240" t="s">
        <v>802</v>
      </c>
      <c r="F222" s="232"/>
      <c r="G222" s="168">
        <f t="shared" si="3"/>
        <v>550.2</v>
      </c>
      <c r="H222" s="168">
        <f>'Հատված 6'!H539</f>
        <v>550.2</v>
      </c>
      <c r="I222" s="168">
        <v>0</v>
      </c>
    </row>
    <row r="223" spans="2:4" ht="17.25">
      <c r="B223" s="140"/>
      <c r="C223" s="141"/>
      <c r="D223" s="142"/>
    </row>
    <row r="224" spans="2:4" ht="5.25" customHeight="1">
      <c r="B224" s="145"/>
      <c r="C224" s="141"/>
      <c r="D224" s="142"/>
    </row>
    <row r="225" spans="2:5" ht="17.25">
      <c r="B225" s="145"/>
      <c r="C225" s="141"/>
      <c r="D225" s="142"/>
      <c r="E225" s="201"/>
    </row>
    <row r="226" spans="2:4" ht="17.25">
      <c r="B226" s="145"/>
      <c r="C226" s="146"/>
      <c r="D226" s="133"/>
    </row>
  </sheetData>
  <sheetProtection/>
  <mergeCells count="12">
    <mergeCell ref="H5:I5"/>
    <mergeCell ref="G2:I2"/>
    <mergeCell ref="A1:I1"/>
    <mergeCell ref="A3:I3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7874015748031497" right="0.2755905511811024" top="0.3937007874015748" bottom="0.5905511811023623" header="0.15748031496062992" footer="0.31496062992125984"/>
  <pageSetup firstPageNumber="9" useFirstPageNumber="1" horizontalDpi="600" verticalDpi="600" orientation="portrait" paperSize="9" scale="95" r:id="rId1"/>
  <headerFooter alignWithMargins="0">
    <oddFooter>&amp;CPage &amp;P&amp;RBudge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0"/>
  <sheetViews>
    <sheetView showGridLines="0" zoomScale="120" zoomScaleNormal="120" zoomScalePageLayoutView="0" workbookViewId="0" topLeftCell="A37">
      <selection activeCell="B45" sqref="B45"/>
    </sheetView>
  </sheetViews>
  <sheetFormatPr defaultColWidth="9.140625" defaultRowHeight="12.75"/>
  <cols>
    <col min="1" max="1" width="5.8515625" style="4" customWidth="1"/>
    <col min="2" max="2" width="42.140625" style="4" customWidth="1"/>
    <col min="3" max="3" width="6.28125" style="57" customWidth="1"/>
    <col min="4" max="4" width="14.8515625" style="154" customWidth="1"/>
    <col min="5" max="5" width="12.28125" style="154" customWidth="1"/>
    <col min="6" max="6" width="12.00390625" style="154" customWidth="1"/>
    <col min="7" max="7" width="9.140625" style="154" customWidth="1"/>
    <col min="8" max="16384" width="9.140625" style="4" customWidth="1"/>
  </cols>
  <sheetData>
    <row r="1" spans="1:7" s="248" customFormat="1" ht="13.5">
      <c r="A1" s="407" t="s">
        <v>986</v>
      </c>
      <c r="B1" s="407"/>
      <c r="C1" s="407"/>
      <c r="D1" s="407"/>
      <c r="E1" s="407"/>
      <c r="F1" s="407"/>
      <c r="G1" s="156"/>
    </row>
    <row r="2" spans="1:7" s="248" customFormat="1" ht="39.75" customHeight="1">
      <c r="A2" s="247"/>
      <c r="B2" s="247"/>
      <c r="C2" s="247"/>
      <c r="D2" s="412" t="s">
        <v>1033</v>
      </c>
      <c r="E2" s="412"/>
      <c r="F2" s="412"/>
      <c r="G2" s="156"/>
    </row>
    <row r="3" spans="1:6" ht="33.75" customHeight="1">
      <c r="A3" s="408" t="s">
        <v>545</v>
      </c>
      <c r="B3" s="408"/>
      <c r="C3" s="408"/>
      <c r="D3" s="408"/>
      <c r="E3" s="408"/>
      <c r="F3" s="408"/>
    </row>
    <row r="4" spans="1:7" s="150" customFormat="1" ht="12.75">
      <c r="A4" s="249" t="s">
        <v>1022</v>
      </c>
      <c r="B4" s="249" t="s">
        <v>170</v>
      </c>
      <c r="C4" s="249"/>
      <c r="D4" s="249"/>
      <c r="E4" s="249"/>
      <c r="F4" s="249"/>
      <c r="G4" s="249"/>
    </row>
    <row r="5" spans="1:6" ht="13.5">
      <c r="A5" s="154"/>
      <c r="B5" s="154"/>
      <c r="C5" s="250"/>
      <c r="E5" s="392" t="s">
        <v>538</v>
      </c>
      <c r="F5" s="392"/>
    </row>
    <row r="6" spans="1:6" ht="47.25" customHeight="1">
      <c r="A6" s="385" t="s">
        <v>990</v>
      </c>
      <c r="B6" s="410" t="s">
        <v>546</v>
      </c>
      <c r="C6" s="160"/>
      <c r="D6" s="385" t="s">
        <v>992</v>
      </c>
      <c r="E6" s="404" t="s">
        <v>524</v>
      </c>
      <c r="F6" s="405"/>
    </row>
    <row r="7" spans="1:6" ht="27">
      <c r="A7" s="385"/>
      <c r="B7" s="411"/>
      <c r="C7" s="251" t="s">
        <v>104</v>
      </c>
      <c r="D7" s="409"/>
      <c r="E7" s="10" t="s">
        <v>525</v>
      </c>
      <c r="F7" s="10" t="s">
        <v>526</v>
      </c>
    </row>
    <row r="8" spans="1:6" ht="12" customHeight="1">
      <c r="A8" s="11">
        <v>1</v>
      </c>
      <c r="B8" s="11">
        <v>2</v>
      </c>
      <c r="C8" s="11" t="s">
        <v>105</v>
      </c>
      <c r="D8" s="11">
        <v>4</v>
      </c>
      <c r="E8" s="11">
        <v>5</v>
      </c>
      <c r="F8" s="11">
        <v>6</v>
      </c>
    </row>
    <row r="9" spans="1:6" ht="30" customHeight="1">
      <c r="A9" s="252">
        <v>4000</v>
      </c>
      <c r="B9" s="253" t="s">
        <v>803</v>
      </c>
      <c r="C9" s="254"/>
      <c r="D9" s="255">
        <f>SUM(E9:F9)</f>
        <v>702885.8</v>
      </c>
      <c r="E9" s="255">
        <f>SUM(E10)</f>
        <v>256496</v>
      </c>
      <c r="F9" s="255">
        <f>SUM(F10+F131+F158)</f>
        <v>446389.80000000005</v>
      </c>
    </row>
    <row r="10" spans="1:6" ht="32.25" customHeight="1">
      <c r="A10" s="252">
        <v>4050</v>
      </c>
      <c r="B10" s="77" t="s">
        <v>804</v>
      </c>
      <c r="C10" s="256" t="s">
        <v>253</v>
      </c>
      <c r="D10" s="255">
        <f aca="true" t="shared" si="0" ref="D10:D73">SUM(E10:F10)</f>
        <v>256496</v>
      </c>
      <c r="E10" s="255">
        <f>SUM(E11+E20+E56+E67+E74+E99+E110)</f>
        <v>256496</v>
      </c>
      <c r="F10" s="255">
        <f>SUM(F11)</f>
        <v>0</v>
      </c>
    </row>
    <row r="11" spans="1:6" ht="35.25" customHeight="1">
      <c r="A11" s="69">
        <v>4100</v>
      </c>
      <c r="B11" s="257" t="s">
        <v>805</v>
      </c>
      <c r="C11" s="258" t="s">
        <v>253</v>
      </c>
      <c r="D11" s="255">
        <f t="shared" si="0"/>
        <v>79514</v>
      </c>
      <c r="E11" s="255">
        <f>SUM(E12+E16+E18)</f>
        <v>79514</v>
      </c>
      <c r="F11" s="255">
        <f>SUM(F18)</f>
        <v>0</v>
      </c>
    </row>
    <row r="12" spans="1:6" ht="42" customHeight="1">
      <c r="A12" s="69">
        <v>4110</v>
      </c>
      <c r="B12" s="77" t="s">
        <v>806</v>
      </c>
      <c r="C12" s="258" t="s">
        <v>253</v>
      </c>
      <c r="D12" s="255">
        <f t="shared" si="0"/>
        <v>79514</v>
      </c>
      <c r="E12" s="255">
        <f>SUM(E13:E15)</f>
        <v>79514</v>
      </c>
      <c r="F12" s="259" t="s">
        <v>259</v>
      </c>
    </row>
    <row r="13" spans="1:6" ht="13.5">
      <c r="A13" s="69">
        <v>4111</v>
      </c>
      <c r="B13" s="260" t="s">
        <v>807</v>
      </c>
      <c r="C13" s="251" t="s">
        <v>159</v>
      </c>
      <c r="D13" s="255">
        <f t="shared" si="0"/>
        <v>60000</v>
      </c>
      <c r="E13" s="255">
        <v>60000</v>
      </c>
      <c r="F13" s="259" t="s">
        <v>259</v>
      </c>
    </row>
    <row r="14" spans="1:6" ht="25.5">
      <c r="A14" s="69">
        <v>4112</v>
      </c>
      <c r="B14" s="260" t="s">
        <v>808</v>
      </c>
      <c r="C14" s="261" t="s">
        <v>160</v>
      </c>
      <c r="D14" s="255">
        <f t="shared" si="0"/>
        <v>19514</v>
      </c>
      <c r="E14" s="255">
        <v>19514</v>
      </c>
      <c r="F14" s="259" t="s">
        <v>259</v>
      </c>
    </row>
    <row r="15" spans="1:6" ht="13.5">
      <c r="A15" s="69">
        <v>4114</v>
      </c>
      <c r="B15" s="260" t="s">
        <v>809</v>
      </c>
      <c r="C15" s="261" t="s">
        <v>158</v>
      </c>
      <c r="D15" s="255">
        <f t="shared" si="0"/>
        <v>0</v>
      </c>
      <c r="E15" s="255"/>
      <c r="F15" s="259" t="s">
        <v>259</v>
      </c>
    </row>
    <row r="16" spans="1:6" ht="24" customHeight="1">
      <c r="A16" s="69">
        <v>4120</v>
      </c>
      <c r="B16" s="262" t="s">
        <v>810</v>
      </c>
      <c r="C16" s="258" t="s">
        <v>253</v>
      </c>
      <c r="D16" s="255">
        <f t="shared" si="0"/>
        <v>0</v>
      </c>
      <c r="E16" s="255">
        <f>SUM(E17)</f>
        <v>0</v>
      </c>
      <c r="F16" s="259" t="s">
        <v>259</v>
      </c>
    </row>
    <row r="17" spans="1:6" ht="13.5" customHeight="1">
      <c r="A17" s="69">
        <v>4121</v>
      </c>
      <c r="B17" s="260" t="s">
        <v>811</v>
      </c>
      <c r="C17" s="261" t="s">
        <v>161</v>
      </c>
      <c r="D17" s="255">
        <f t="shared" si="0"/>
        <v>0</v>
      </c>
      <c r="E17" s="255"/>
      <c r="F17" s="259" t="s">
        <v>259</v>
      </c>
    </row>
    <row r="18" spans="1:6" ht="30.75" customHeight="1">
      <c r="A18" s="69">
        <v>4130</v>
      </c>
      <c r="B18" s="262" t="s">
        <v>812</v>
      </c>
      <c r="C18" s="258" t="s">
        <v>253</v>
      </c>
      <c r="D18" s="255">
        <f t="shared" si="0"/>
        <v>0</v>
      </c>
      <c r="E18" s="255">
        <f>SUM(E19)</f>
        <v>0</v>
      </c>
      <c r="F18" s="255">
        <f>SUM(F19)</f>
        <v>0</v>
      </c>
    </row>
    <row r="19" spans="1:6" ht="18.75" customHeight="1">
      <c r="A19" s="69">
        <v>4131</v>
      </c>
      <c r="B19" s="262" t="s">
        <v>813</v>
      </c>
      <c r="C19" s="251" t="s">
        <v>162</v>
      </c>
      <c r="D19" s="255">
        <f t="shared" si="0"/>
        <v>0</v>
      </c>
      <c r="E19" s="255">
        <v>0</v>
      </c>
      <c r="F19" s="255"/>
    </row>
    <row r="20" spans="1:6" ht="36.75" customHeight="1">
      <c r="A20" s="69">
        <v>4200</v>
      </c>
      <c r="B20" s="77" t="s">
        <v>814</v>
      </c>
      <c r="C20" s="258" t="s">
        <v>253</v>
      </c>
      <c r="D20" s="255">
        <f t="shared" si="0"/>
        <v>41731.799999999996</v>
      </c>
      <c r="E20" s="255">
        <f>SUM(E21+E29+E33+E42+E44+E47)</f>
        <v>41731.799999999996</v>
      </c>
      <c r="F20" s="259" t="s">
        <v>259</v>
      </c>
    </row>
    <row r="21" spans="1:6" ht="33" customHeight="1">
      <c r="A21" s="69">
        <v>4210</v>
      </c>
      <c r="B21" s="262" t="s">
        <v>815</v>
      </c>
      <c r="C21" s="258" t="s">
        <v>253</v>
      </c>
      <c r="D21" s="255">
        <f t="shared" si="0"/>
        <v>12464</v>
      </c>
      <c r="E21" s="255">
        <f>SUM(E22:E28)</f>
        <v>12464</v>
      </c>
      <c r="F21" s="259" t="s">
        <v>259</v>
      </c>
    </row>
    <row r="22" spans="1:6" ht="25.5">
      <c r="A22" s="69">
        <v>4211</v>
      </c>
      <c r="B22" s="260" t="s">
        <v>816</v>
      </c>
      <c r="C22" s="261" t="s">
        <v>163</v>
      </c>
      <c r="D22" s="255">
        <f t="shared" si="0"/>
        <v>0</v>
      </c>
      <c r="E22" s="255">
        <v>0</v>
      </c>
      <c r="F22" s="259" t="s">
        <v>259</v>
      </c>
    </row>
    <row r="23" spans="1:6" ht="13.5">
      <c r="A23" s="69">
        <v>4212</v>
      </c>
      <c r="B23" s="262" t="s">
        <v>817</v>
      </c>
      <c r="C23" s="261" t="s">
        <v>164</v>
      </c>
      <c r="D23" s="255">
        <f t="shared" si="0"/>
        <v>10500</v>
      </c>
      <c r="E23" s="255">
        <v>10500</v>
      </c>
      <c r="F23" s="259" t="s">
        <v>259</v>
      </c>
    </row>
    <row r="24" spans="1:6" ht="13.5">
      <c r="A24" s="69">
        <v>4213</v>
      </c>
      <c r="B24" s="260" t="s">
        <v>818</v>
      </c>
      <c r="C24" s="261" t="s">
        <v>165</v>
      </c>
      <c r="D24" s="255">
        <f>SUM(E24:F24)</f>
        <v>110</v>
      </c>
      <c r="E24" s="255">
        <v>110</v>
      </c>
      <c r="F24" s="259" t="s">
        <v>259</v>
      </c>
    </row>
    <row r="25" spans="1:6" ht="13.5">
      <c r="A25" s="69">
        <v>4214</v>
      </c>
      <c r="B25" s="260" t="s">
        <v>819</v>
      </c>
      <c r="C25" s="261" t="s">
        <v>166</v>
      </c>
      <c r="D25" s="255">
        <f t="shared" si="0"/>
        <v>800</v>
      </c>
      <c r="E25" s="255">
        <v>800</v>
      </c>
      <c r="F25" s="259" t="s">
        <v>259</v>
      </c>
    </row>
    <row r="26" spans="1:6" ht="13.5">
      <c r="A26" s="69">
        <v>4215</v>
      </c>
      <c r="B26" s="260" t="s">
        <v>820</v>
      </c>
      <c r="C26" s="261" t="s">
        <v>167</v>
      </c>
      <c r="D26" s="255">
        <f t="shared" si="0"/>
        <v>454</v>
      </c>
      <c r="E26" s="255">
        <v>454</v>
      </c>
      <c r="F26" s="259" t="s">
        <v>259</v>
      </c>
    </row>
    <row r="27" spans="1:6" ht="18.75" customHeight="1">
      <c r="A27" s="69">
        <v>4216</v>
      </c>
      <c r="B27" s="260" t="s">
        <v>821</v>
      </c>
      <c r="C27" s="261" t="s">
        <v>168</v>
      </c>
      <c r="D27" s="255">
        <f t="shared" si="0"/>
        <v>500</v>
      </c>
      <c r="E27" s="255">
        <v>500</v>
      </c>
      <c r="F27" s="259" t="s">
        <v>259</v>
      </c>
    </row>
    <row r="28" spans="1:6" ht="13.5">
      <c r="A28" s="69">
        <v>4217</v>
      </c>
      <c r="B28" s="260" t="s">
        <v>822</v>
      </c>
      <c r="C28" s="261" t="s">
        <v>169</v>
      </c>
      <c r="D28" s="255">
        <f t="shared" si="0"/>
        <v>100</v>
      </c>
      <c r="E28" s="255">
        <v>100</v>
      </c>
      <c r="F28" s="259" t="s">
        <v>259</v>
      </c>
    </row>
    <row r="29" spans="1:6" ht="37.5" customHeight="1">
      <c r="A29" s="69">
        <v>4220</v>
      </c>
      <c r="B29" s="262" t="s">
        <v>823</v>
      </c>
      <c r="C29" s="258" t="s">
        <v>253</v>
      </c>
      <c r="D29" s="255">
        <f t="shared" si="0"/>
        <v>800</v>
      </c>
      <c r="E29" s="255">
        <f>SUM(E30:E32)</f>
        <v>800</v>
      </c>
      <c r="F29" s="259" t="s">
        <v>259</v>
      </c>
    </row>
    <row r="30" spans="1:6" ht="13.5">
      <c r="A30" s="69">
        <v>4221</v>
      </c>
      <c r="B30" s="260" t="s">
        <v>824</v>
      </c>
      <c r="C30" s="263">
        <v>4221</v>
      </c>
      <c r="D30" s="255">
        <f t="shared" si="0"/>
        <v>300</v>
      </c>
      <c r="E30" s="255">
        <v>300</v>
      </c>
      <c r="F30" s="259" t="s">
        <v>259</v>
      </c>
    </row>
    <row r="31" spans="1:6" ht="16.5" customHeight="1">
      <c r="A31" s="69">
        <v>4222</v>
      </c>
      <c r="B31" s="260" t="s">
        <v>825</v>
      </c>
      <c r="C31" s="261" t="s">
        <v>217</v>
      </c>
      <c r="D31" s="255">
        <f t="shared" si="0"/>
        <v>500</v>
      </c>
      <c r="E31" s="255">
        <v>500</v>
      </c>
      <c r="F31" s="259" t="s">
        <v>259</v>
      </c>
    </row>
    <row r="32" spans="1:6" ht="13.5">
      <c r="A32" s="69">
        <v>4223</v>
      </c>
      <c r="B32" s="260" t="s">
        <v>826</v>
      </c>
      <c r="C32" s="261" t="s">
        <v>218</v>
      </c>
      <c r="D32" s="255">
        <f t="shared" si="0"/>
        <v>0</v>
      </c>
      <c r="E32" s="255"/>
      <c r="F32" s="259" t="s">
        <v>259</v>
      </c>
    </row>
    <row r="33" spans="1:6" ht="43.5" customHeight="1">
      <c r="A33" s="69">
        <v>4230</v>
      </c>
      <c r="B33" s="262" t="s">
        <v>827</v>
      </c>
      <c r="C33" s="258" t="s">
        <v>253</v>
      </c>
      <c r="D33" s="255">
        <f t="shared" si="0"/>
        <v>10090</v>
      </c>
      <c r="E33" s="255">
        <f>SUM(E34:E41)</f>
        <v>10090</v>
      </c>
      <c r="F33" s="259" t="s">
        <v>259</v>
      </c>
    </row>
    <row r="34" spans="1:6" ht="13.5">
      <c r="A34" s="69">
        <v>4231</v>
      </c>
      <c r="B34" s="260" t="s">
        <v>828</v>
      </c>
      <c r="C34" s="261" t="s">
        <v>219</v>
      </c>
      <c r="D34" s="255">
        <f t="shared" si="0"/>
        <v>500</v>
      </c>
      <c r="E34" s="255">
        <v>500</v>
      </c>
      <c r="F34" s="259" t="s">
        <v>259</v>
      </c>
    </row>
    <row r="35" spans="1:6" ht="13.5">
      <c r="A35" s="69">
        <v>4232</v>
      </c>
      <c r="B35" s="260" t="s">
        <v>829</v>
      </c>
      <c r="C35" s="261" t="s">
        <v>220</v>
      </c>
      <c r="D35" s="255">
        <f t="shared" si="0"/>
        <v>500</v>
      </c>
      <c r="E35" s="255">
        <v>500</v>
      </c>
      <c r="F35" s="259" t="s">
        <v>259</v>
      </c>
    </row>
    <row r="36" spans="1:6" ht="25.5">
      <c r="A36" s="69">
        <v>4233</v>
      </c>
      <c r="B36" s="260" t="s">
        <v>830</v>
      </c>
      <c r="C36" s="261" t="s">
        <v>221</v>
      </c>
      <c r="D36" s="255">
        <f t="shared" si="0"/>
        <v>150</v>
      </c>
      <c r="E36" s="255">
        <v>150</v>
      </c>
      <c r="F36" s="259" t="s">
        <v>259</v>
      </c>
    </row>
    <row r="37" spans="1:6" ht="13.5">
      <c r="A37" s="69">
        <v>4234</v>
      </c>
      <c r="B37" s="260" t="s">
        <v>831</v>
      </c>
      <c r="C37" s="261" t="s">
        <v>222</v>
      </c>
      <c r="D37" s="255">
        <f t="shared" si="0"/>
        <v>540</v>
      </c>
      <c r="E37" s="255">
        <v>540</v>
      </c>
      <c r="F37" s="259" t="s">
        <v>259</v>
      </c>
    </row>
    <row r="38" spans="1:6" ht="13.5">
      <c r="A38" s="69">
        <v>4235</v>
      </c>
      <c r="B38" s="257" t="s">
        <v>832</v>
      </c>
      <c r="C38" s="160">
        <v>4235</v>
      </c>
      <c r="D38" s="255">
        <f t="shared" si="0"/>
        <v>2600</v>
      </c>
      <c r="E38" s="255">
        <v>2600</v>
      </c>
      <c r="F38" s="259" t="s">
        <v>259</v>
      </c>
    </row>
    <row r="39" spans="1:6" ht="13.5" customHeight="1">
      <c r="A39" s="69">
        <v>4236</v>
      </c>
      <c r="B39" s="260" t="s">
        <v>833</v>
      </c>
      <c r="C39" s="261" t="s">
        <v>223</v>
      </c>
      <c r="D39" s="255">
        <f t="shared" si="0"/>
        <v>0</v>
      </c>
      <c r="E39" s="255">
        <v>0</v>
      </c>
      <c r="F39" s="259" t="s">
        <v>259</v>
      </c>
    </row>
    <row r="40" spans="1:6" ht="13.5">
      <c r="A40" s="69">
        <v>4237</v>
      </c>
      <c r="B40" s="260" t="s">
        <v>834</v>
      </c>
      <c r="C40" s="261" t="s">
        <v>224</v>
      </c>
      <c r="D40" s="255">
        <f t="shared" si="0"/>
        <v>1500</v>
      </c>
      <c r="E40" s="255">
        <v>1500</v>
      </c>
      <c r="F40" s="259" t="s">
        <v>259</v>
      </c>
    </row>
    <row r="41" spans="1:6" ht="13.5">
      <c r="A41" s="69">
        <v>4238</v>
      </c>
      <c r="B41" s="260" t="s">
        <v>835</v>
      </c>
      <c r="C41" s="261" t="s">
        <v>225</v>
      </c>
      <c r="D41" s="255">
        <f t="shared" si="0"/>
        <v>4300</v>
      </c>
      <c r="E41" s="255">
        <v>4300</v>
      </c>
      <c r="F41" s="259" t="s">
        <v>259</v>
      </c>
    </row>
    <row r="42" spans="1:6" ht="24" customHeight="1">
      <c r="A42" s="69">
        <v>4240</v>
      </c>
      <c r="B42" s="262" t="s">
        <v>836</v>
      </c>
      <c r="C42" s="258" t="s">
        <v>253</v>
      </c>
      <c r="D42" s="255">
        <f t="shared" si="0"/>
        <v>922.2</v>
      </c>
      <c r="E42" s="255">
        <f>SUM(E43)</f>
        <v>922.2</v>
      </c>
      <c r="F42" s="259" t="s">
        <v>259</v>
      </c>
    </row>
    <row r="43" spans="1:6" ht="13.5">
      <c r="A43" s="69">
        <v>4241</v>
      </c>
      <c r="B43" s="260" t="s">
        <v>837</v>
      </c>
      <c r="C43" s="261" t="s">
        <v>226</v>
      </c>
      <c r="D43" s="255">
        <f t="shared" si="0"/>
        <v>922.2</v>
      </c>
      <c r="E43" s="255">
        <v>922.2</v>
      </c>
      <c r="F43" s="259" t="s">
        <v>259</v>
      </c>
    </row>
    <row r="44" spans="1:6" ht="24" customHeight="1">
      <c r="A44" s="69">
        <v>4250</v>
      </c>
      <c r="B44" s="262" t="s">
        <v>838</v>
      </c>
      <c r="C44" s="258" t="s">
        <v>253</v>
      </c>
      <c r="D44" s="255">
        <f t="shared" si="0"/>
        <v>8931.5</v>
      </c>
      <c r="E44" s="255">
        <f>SUM(E45:E46)</f>
        <v>8931.5</v>
      </c>
      <c r="F44" s="259" t="s">
        <v>259</v>
      </c>
    </row>
    <row r="45" spans="1:6" ht="25.5">
      <c r="A45" s="69">
        <v>4251</v>
      </c>
      <c r="B45" s="260" t="s">
        <v>839</v>
      </c>
      <c r="C45" s="261" t="s">
        <v>227</v>
      </c>
      <c r="D45" s="255">
        <f t="shared" si="0"/>
        <v>7130</v>
      </c>
      <c r="E45" s="255">
        <v>7130</v>
      </c>
      <c r="F45" s="259" t="s">
        <v>259</v>
      </c>
    </row>
    <row r="46" spans="1:6" ht="25.5">
      <c r="A46" s="69">
        <v>4252</v>
      </c>
      <c r="B46" s="260" t="s">
        <v>840</v>
      </c>
      <c r="C46" s="261" t="s">
        <v>228</v>
      </c>
      <c r="D46" s="255">
        <f t="shared" si="0"/>
        <v>1801.5</v>
      </c>
      <c r="E46" s="255">
        <v>1801.5</v>
      </c>
      <c r="F46" s="259" t="s">
        <v>259</v>
      </c>
    </row>
    <row r="47" spans="1:6" ht="12.75" customHeight="1">
      <c r="A47" s="69">
        <v>4260</v>
      </c>
      <c r="B47" s="262" t="s">
        <v>841</v>
      </c>
      <c r="C47" s="258" t="s">
        <v>253</v>
      </c>
      <c r="D47" s="255">
        <f t="shared" si="0"/>
        <v>8524.1</v>
      </c>
      <c r="E47" s="255">
        <f>SUM(E48:E55)</f>
        <v>8524.1</v>
      </c>
      <c r="F47" s="259" t="s">
        <v>259</v>
      </c>
    </row>
    <row r="48" spans="1:6" ht="13.5">
      <c r="A48" s="69">
        <v>4261</v>
      </c>
      <c r="B48" s="260" t="s">
        <v>842</v>
      </c>
      <c r="C48" s="261" t="s">
        <v>229</v>
      </c>
      <c r="D48" s="255">
        <f t="shared" si="0"/>
        <v>1750</v>
      </c>
      <c r="E48" s="255">
        <v>1750</v>
      </c>
      <c r="F48" s="259" t="s">
        <v>259</v>
      </c>
    </row>
    <row r="49" spans="1:6" ht="13.5">
      <c r="A49" s="69">
        <v>4262</v>
      </c>
      <c r="B49" s="260" t="s">
        <v>843</v>
      </c>
      <c r="C49" s="261" t="s">
        <v>230</v>
      </c>
      <c r="D49" s="255">
        <f t="shared" si="0"/>
        <v>0</v>
      </c>
      <c r="E49" s="255"/>
      <c r="F49" s="259" t="s">
        <v>259</v>
      </c>
    </row>
    <row r="50" spans="1:6" ht="24" customHeight="1">
      <c r="A50" s="69">
        <v>4263</v>
      </c>
      <c r="B50" s="260" t="s">
        <v>844</v>
      </c>
      <c r="C50" s="261" t="s">
        <v>231</v>
      </c>
      <c r="D50" s="255">
        <f t="shared" si="0"/>
        <v>0</v>
      </c>
      <c r="E50" s="255">
        <v>0</v>
      </c>
      <c r="F50" s="259" t="s">
        <v>259</v>
      </c>
    </row>
    <row r="51" spans="1:6" ht="13.5">
      <c r="A51" s="69">
        <v>4264</v>
      </c>
      <c r="B51" s="264" t="s">
        <v>845</v>
      </c>
      <c r="C51" s="261" t="s">
        <v>232</v>
      </c>
      <c r="D51" s="255">
        <f t="shared" si="0"/>
        <v>2100</v>
      </c>
      <c r="E51" s="255">
        <v>2100</v>
      </c>
      <c r="F51" s="259" t="s">
        <v>259</v>
      </c>
    </row>
    <row r="52" spans="1:6" ht="25.5">
      <c r="A52" s="69">
        <v>4265</v>
      </c>
      <c r="B52" s="264" t="s">
        <v>846</v>
      </c>
      <c r="C52" s="261" t="s">
        <v>233</v>
      </c>
      <c r="D52" s="255">
        <f t="shared" si="0"/>
        <v>0</v>
      </c>
      <c r="E52" s="255"/>
      <c r="F52" s="259" t="s">
        <v>259</v>
      </c>
    </row>
    <row r="53" spans="1:6" ht="13.5">
      <c r="A53" s="69">
        <v>4266</v>
      </c>
      <c r="B53" s="264" t="s">
        <v>847</v>
      </c>
      <c r="C53" s="261" t="s">
        <v>234</v>
      </c>
      <c r="D53" s="255">
        <f t="shared" si="0"/>
        <v>1500</v>
      </c>
      <c r="E53" s="255">
        <v>1500</v>
      </c>
      <c r="F53" s="259" t="s">
        <v>259</v>
      </c>
    </row>
    <row r="54" spans="1:6" ht="13.5">
      <c r="A54" s="69">
        <v>4267</v>
      </c>
      <c r="B54" s="264" t="s">
        <v>848</v>
      </c>
      <c r="C54" s="261" t="s">
        <v>235</v>
      </c>
      <c r="D54" s="255">
        <f t="shared" si="0"/>
        <v>2174.1</v>
      </c>
      <c r="E54" s="255">
        <v>2174.1</v>
      </c>
      <c r="F54" s="259" t="s">
        <v>259</v>
      </c>
    </row>
    <row r="55" spans="1:6" ht="14.25" customHeight="1">
      <c r="A55" s="69">
        <v>4268</v>
      </c>
      <c r="B55" s="264" t="s">
        <v>849</v>
      </c>
      <c r="C55" s="261" t="s">
        <v>236</v>
      </c>
      <c r="D55" s="255">
        <f t="shared" si="0"/>
        <v>1000</v>
      </c>
      <c r="E55" s="255">
        <v>1000</v>
      </c>
      <c r="F55" s="259" t="s">
        <v>259</v>
      </c>
    </row>
    <row r="56" spans="1:6" ht="27.75" customHeight="1">
      <c r="A56" s="69">
        <v>4300</v>
      </c>
      <c r="B56" s="265" t="s">
        <v>850</v>
      </c>
      <c r="C56" s="258" t="s">
        <v>253</v>
      </c>
      <c r="D56" s="255">
        <f t="shared" si="0"/>
        <v>0</v>
      </c>
      <c r="E56" s="255">
        <f>E57+E60</f>
        <v>0</v>
      </c>
      <c r="F56" s="259" t="s">
        <v>259</v>
      </c>
    </row>
    <row r="57" spans="1:6" ht="24" customHeight="1">
      <c r="A57" s="69">
        <v>4310</v>
      </c>
      <c r="B57" s="265" t="s">
        <v>851</v>
      </c>
      <c r="C57" s="258" t="s">
        <v>253</v>
      </c>
      <c r="D57" s="255">
        <f t="shared" si="0"/>
        <v>0</v>
      </c>
      <c r="E57" s="255"/>
      <c r="F57" s="255"/>
    </row>
    <row r="58" spans="1:6" ht="18.75" customHeight="1">
      <c r="A58" s="69">
        <v>4311</v>
      </c>
      <c r="B58" s="264" t="s">
        <v>852</v>
      </c>
      <c r="C58" s="261" t="s">
        <v>237</v>
      </c>
      <c r="D58" s="255">
        <f t="shared" si="0"/>
        <v>0</v>
      </c>
      <c r="E58" s="255"/>
      <c r="F58" s="259" t="s">
        <v>259</v>
      </c>
    </row>
    <row r="59" spans="1:6" ht="18.75" customHeight="1">
      <c r="A59" s="69">
        <v>4312</v>
      </c>
      <c r="B59" s="264" t="s">
        <v>853</v>
      </c>
      <c r="C59" s="261" t="s">
        <v>238</v>
      </c>
      <c r="D59" s="255">
        <f t="shared" si="0"/>
        <v>0</v>
      </c>
      <c r="E59" s="255"/>
      <c r="F59" s="259" t="s">
        <v>259</v>
      </c>
    </row>
    <row r="60" spans="1:6" ht="23.25" customHeight="1">
      <c r="A60" s="69">
        <v>4320</v>
      </c>
      <c r="B60" s="265" t="s">
        <v>854</v>
      </c>
      <c r="C60" s="258" t="s">
        <v>253</v>
      </c>
      <c r="D60" s="255">
        <f t="shared" si="0"/>
        <v>0</v>
      </c>
      <c r="E60" s="255">
        <f>SUM(E61:E62)</f>
        <v>0</v>
      </c>
      <c r="F60" s="259"/>
    </row>
    <row r="61" spans="1:6" ht="15.75" customHeight="1">
      <c r="A61" s="69">
        <v>4321</v>
      </c>
      <c r="B61" s="264" t="s">
        <v>855</v>
      </c>
      <c r="C61" s="261" t="s">
        <v>239</v>
      </c>
      <c r="D61" s="255">
        <f t="shared" si="0"/>
        <v>0</v>
      </c>
      <c r="E61" s="255"/>
      <c r="F61" s="259" t="s">
        <v>259</v>
      </c>
    </row>
    <row r="62" spans="1:6" ht="15.75" customHeight="1">
      <c r="A62" s="69">
        <v>4322</v>
      </c>
      <c r="B62" s="264" t="s">
        <v>856</v>
      </c>
      <c r="C62" s="261" t="s">
        <v>240</v>
      </c>
      <c r="D62" s="255">
        <f t="shared" si="0"/>
        <v>0</v>
      </c>
      <c r="E62" s="255"/>
      <c r="F62" s="259" t="s">
        <v>259</v>
      </c>
    </row>
    <row r="63" spans="1:6" ht="21" customHeight="1">
      <c r="A63" s="69">
        <v>4330</v>
      </c>
      <c r="B63" s="265" t="s">
        <v>857</v>
      </c>
      <c r="C63" s="258" t="s">
        <v>253</v>
      </c>
      <c r="D63" s="255">
        <f t="shared" si="0"/>
        <v>0</v>
      </c>
      <c r="E63" s="255">
        <f>SUM(E64:E66)</f>
        <v>0</v>
      </c>
      <c r="F63" s="259" t="s">
        <v>259</v>
      </c>
    </row>
    <row r="64" spans="1:6" ht="21.75" customHeight="1">
      <c r="A64" s="69">
        <v>4331</v>
      </c>
      <c r="B64" s="264" t="s">
        <v>858</v>
      </c>
      <c r="C64" s="261" t="s">
        <v>241</v>
      </c>
      <c r="D64" s="255">
        <f t="shared" si="0"/>
        <v>0</v>
      </c>
      <c r="E64" s="255"/>
      <c r="F64" s="259" t="s">
        <v>259</v>
      </c>
    </row>
    <row r="65" spans="1:6" ht="15" customHeight="1">
      <c r="A65" s="69">
        <v>4332</v>
      </c>
      <c r="B65" s="264" t="s">
        <v>859</v>
      </c>
      <c r="C65" s="261" t="s">
        <v>242</v>
      </c>
      <c r="D65" s="255">
        <f t="shared" si="0"/>
        <v>0</v>
      </c>
      <c r="E65" s="255"/>
      <c r="F65" s="259" t="s">
        <v>259</v>
      </c>
    </row>
    <row r="66" spans="1:6" ht="13.5" customHeight="1">
      <c r="A66" s="69">
        <v>4333</v>
      </c>
      <c r="B66" s="264" t="s">
        <v>860</v>
      </c>
      <c r="C66" s="261" t="s">
        <v>243</v>
      </c>
      <c r="D66" s="255">
        <f t="shared" si="0"/>
        <v>0</v>
      </c>
      <c r="E66" s="255"/>
      <c r="F66" s="259" t="s">
        <v>259</v>
      </c>
    </row>
    <row r="67" spans="1:6" ht="12.75" customHeight="1">
      <c r="A67" s="69">
        <v>4400</v>
      </c>
      <c r="B67" s="264" t="s">
        <v>861</v>
      </c>
      <c r="C67" s="258" t="s">
        <v>253</v>
      </c>
      <c r="D67" s="255">
        <f t="shared" si="0"/>
        <v>123045</v>
      </c>
      <c r="E67" s="255">
        <f>SUM(E68+E71)</f>
        <v>123045</v>
      </c>
      <c r="F67" s="259" t="s">
        <v>259</v>
      </c>
    </row>
    <row r="68" spans="1:6" ht="31.5" customHeight="1">
      <c r="A68" s="69">
        <v>4410</v>
      </c>
      <c r="B68" s="265" t="s">
        <v>862</v>
      </c>
      <c r="C68" s="258" t="s">
        <v>253</v>
      </c>
      <c r="D68" s="255">
        <f t="shared" si="0"/>
        <v>123045</v>
      </c>
      <c r="E68" s="255">
        <f>SUM(E69:E70)</f>
        <v>123045</v>
      </c>
      <c r="F68" s="255"/>
    </row>
    <row r="69" spans="1:6" ht="24" customHeight="1">
      <c r="A69" s="69">
        <v>4411</v>
      </c>
      <c r="B69" s="264" t="s">
        <v>863</v>
      </c>
      <c r="C69" s="261" t="s">
        <v>244</v>
      </c>
      <c r="D69" s="255">
        <f t="shared" si="0"/>
        <v>123045</v>
      </c>
      <c r="E69" s="255">
        <v>123045</v>
      </c>
      <c r="F69" s="259" t="s">
        <v>259</v>
      </c>
    </row>
    <row r="70" spans="1:6" ht="13.5" customHeight="1">
      <c r="A70" s="69">
        <v>4412</v>
      </c>
      <c r="B70" s="264" t="s">
        <v>864</v>
      </c>
      <c r="C70" s="261" t="s">
        <v>245</v>
      </c>
      <c r="D70" s="255">
        <f t="shared" si="0"/>
        <v>0</v>
      </c>
      <c r="E70" s="255"/>
      <c r="F70" s="259" t="s">
        <v>259</v>
      </c>
    </row>
    <row r="71" spans="1:6" ht="13.5" customHeight="1">
      <c r="A71" s="69">
        <v>4420</v>
      </c>
      <c r="B71" s="265" t="s">
        <v>865</v>
      </c>
      <c r="C71" s="258" t="s">
        <v>253</v>
      </c>
      <c r="D71" s="255">
        <f t="shared" si="0"/>
        <v>0</v>
      </c>
      <c r="E71" s="255">
        <f>SUM(E72:E73)</f>
        <v>0</v>
      </c>
      <c r="F71" s="259"/>
    </row>
    <row r="72" spans="1:6" ht="25.5" customHeight="1">
      <c r="A72" s="69">
        <v>4421</v>
      </c>
      <c r="B72" s="264" t="s">
        <v>866</v>
      </c>
      <c r="C72" s="261" t="s">
        <v>246</v>
      </c>
      <c r="D72" s="255">
        <f t="shared" si="0"/>
        <v>0</v>
      </c>
      <c r="E72" s="255"/>
      <c r="F72" s="259" t="s">
        <v>259</v>
      </c>
    </row>
    <row r="73" spans="1:6" ht="24" customHeight="1">
      <c r="A73" s="69">
        <v>4422</v>
      </c>
      <c r="B73" s="264" t="s">
        <v>867</v>
      </c>
      <c r="C73" s="261" t="s">
        <v>247</v>
      </c>
      <c r="D73" s="255">
        <f t="shared" si="0"/>
        <v>0</v>
      </c>
      <c r="E73" s="255"/>
      <c r="F73" s="259" t="s">
        <v>259</v>
      </c>
    </row>
    <row r="74" spans="1:6" ht="13.5" customHeight="1">
      <c r="A74" s="69">
        <v>4500</v>
      </c>
      <c r="B74" s="264" t="s">
        <v>868</v>
      </c>
      <c r="C74" s="258" t="s">
        <v>253</v>
      </c>
      <c r="D74" s="255">
        <f aca="true" t="shared" si="1" ref="D74:D137">SUM(E74:F74)</f>
        <v>0</v>
      </c>
      <c r="E74" s="255">
        <f>SUM(E75+E78+E81+E90)</f>
        <v>0</v>
      </c>
      <c r="F74" s="259" t="s">
        <v>259</v>
      </c>
    </row>
    <row r="75" spans="1:6" ht="36" customHeight="1">
      <c r="A75" s="69">
        <v>4510</v>
      </c>
      <c r="B75" s="264" t="s">
        <v>869</v>
      </c>
      <c r="C75" s="258" t="s">
        <v>253</v>
      </c>
      <c r="D75" s="255">
        <f t="shared" si="1"/>
        <v>0</v>
      </c>
      <c r="E75" s="255">
        <f>SUM(E76:E77)</f>
        <v>0</v>
      </c>
      <c r="F75" s="255"/>
    </row>
    <row r="76" spans="1:6" ht="24.75" customHeight="1">
      <c r="A76" s="69">
        <v>4511</v>
      </c>
      <c r="B76" s="103" t="s">
        <v>870</v>
      </c>
      <c r="C76" s="261" t="s">
        <v>248</v>
      </c>
      <c r="D76" s="255">
        <f t="shared" si="1"/>
        <v>0</v>
      </c>
      <c r="E76" s="255"/>
      <c r="F76" s="259" t="s">
        <v>259</v>
      </c>
    </row>
    <row r="77" spans="1:6" ht="24.75" customHeight="1">
      <c r="A77" s="69">
        <v>4512</v>
      </c>
      <c r="B77" s="264" t="s">
        <v>871</v>
      </c>
      <c r="C77" s="261" t="s">
        <v>249</v>
      </c>
      <c r="D77" s="255">
        <f t="shared" si="1"/>
        <v>0</v>
      </c>
      <c r="E77" s="255"/>
      <c r="F77" s="259" t="s">
        <v>259</v>
      </c>
    </row>
    <row r="78" spans="1:6" ht="24.75" customHeight="1">
      <c r="A78" s="69">
        <v>4520</v>
      </c>
      <c r="B78" s="264" t="s">
        <v>872</v>
      </c>
      <c r="C78" s="258" t="s">
        <v>253</v>
      </c>
      <c r="D78" s="255">
        <f t="shared" si="1"/>
        <v>0</v>
      </c>
      <c r="E78" s="255">
        <f>SUM(E79:E80)</f>
        <v>0</v>
      </c>
      <c r="F78" s="259"/>
    </row>
    <row r="79" spans="1:6" ht="24.75" customHeight="1">
      <c r="A79" s="69">
        <v>4521</v>
      </c>
      <c r="B79" s="264" t="s">
        <v>873</v>
      </c>
      <c r="C79" s="261" t="s">
        <v>250</v>
      </c>
      <c r="D79" s="255">
        <f t="shared" si="1"/>
        <v>0</v>
      </c>
      <c r="E79" s="255"/>
      <c r="F79" s="259" t="s">
        <v>259</v>
      </c>
    </row>
    <row r="80" spans="1:6" ht="25.5" customHeight="1">
      <c r="A80" s="69">
        <v>4522</v>
      </c>
      <c r="B80" s="264" t="s">
        <v>874</v>
      </c>
      <c r="C80" s="261" t="s">
        <v>251</v>
      </c>
      <c r="D80" s="255">
        <f t="shared" si="1"/>
        <v>0</v>
      </c>
      <c r="E80" s="255"/>
      <c r="F80" s="259" t="s">
        <v>259</v>
      </c>
    </row>
    <row r="81" spans="1:6" ht="24.75" customHeight="1">
      <c r="A81" s="69">
        <v>4530</v>
      </c>
      <c r="B81" s="265" t="s">
        <v>875</v>
      </c>
      <c r="C81" s="258" t="s">
        <v>253</v>
      </c>
      <c r="D81" s="255">
        <f t="shared" si="1"/>
        <v>0</v>
      </c>
      <c r="E81" s="255">
        <f>SUM(E82:E84)</f>
        <v>0</v>
      </c>
      <c r="F81" s="255">
        <f>SUM(F82:F84)</f>
        <v>0</v>
      </c>
    </row>
    <row r="82" spans="1:6" ht="38.25">
      <c r="A82" s="69">
        <v>4531</v>
      </c>
      <c r="B82" s="257" t="s">
        <v>876</v>
      </c>
      <c r="C82" s="251" t="s">
        <v>171</v>
      </c>
      <c r="D82" s="255">
        <f t="shared" si="1"/>
        <v>0</v>
      </c>
      <c r="E82" s="255">
        <v>0</v>
      </c>
      <c r="F82" s="255"/>
    </row>
    <row r="83" spans="1:6" ht="35.25" customHeight="1">
      <c r="A83" s="69">
        <v>4532</v>
      </c>
      <c r="B83" s="257" t="s">
        <v>877</v>
      </c>
      <c r="C83" s="261" t="s">
        <v>172</v>
      </c>
      <c r="D83" s="255">
        <f t="shared" si="1"/>
        <v>0</v>
      </c>
      <c r="E83" s="255">
        <v>0</v>
      </c>
      <c r="F83" s="255"/>
    </row>
    <row r="84" spans="1:6" ht="24" customHeight="1">
      <c r="A84" s="69">
        <v>4533</v>
      </c>
      <c r="B84" s="257" t="s">
        <v>878</v>
      </c>
      <c r="C84" s="261" t="s">
        <v>173</v>
      </c>
      <c r="D84" s="255">
        <f t="shared" si="1"/>
        <v>0</v>
      </c>
      <c r="E84" s="255">
        <v>0</v>
      </c>
      <c r="F84" s="255">
        <f>SUM(F85+F88+F89)</f>
        <v>0</v>
      </c>
    </row>
    <row r="85" spans="1:6" ht="25.5" customHeight="1">
      <c r="A85" s="69">
        <v>4534</v>
      </c>
      <c r="B85" s="102" t="s">
        <v>879</v>
      </c>
      <c r="C85" s="261"/>
      <c r="D85" s="255">
        <f t="shared" si="1"/>
        <v>0</v>
      </c>
      <c r="E85" s="255">
        <f>SUM(E86:E87)</f>
        <v>0</v>
      </c>
      <c r="F85" s="255">
        <f>SUM(F86:F87)</f>
        <v>0</v>
      </c>
    </row>
    <row r="86" spans="1:6" ht="26.25" customHeight="1">
      <c r="A86" s="266">
        <v>4535</v>
      </c>
      <c r="B86" s="102" t="s">
        <v>880</v>
      </c>
      <c r="C86" s="261"/>
      <c r="D86" s="255">
        <f t="shared" si="1"/>
        <v>0</v>
      </c>
      <c r="E86" s="255">
        <v>0</v>
      </c>
      <c r="F86" s="255"/>
    </row>
    <row r="87" spans="1:6" ht="16.5" customHeight="1">
      <c r="A87" s="69">
        <v>4536</v>
      </c>
      <c r="B87" s="102" t="s">
        <v>881</v>
      </c>
      <c r="C87" s="261"/>
      <c r="D87" s="255">
        <f t="shared" si="1"/>
        <v>0</v>
      </c>
      <c r="E87" s="255">
        <v>0</v>
      </c>
      <c r="F87" s="255"/>
    </row>
    <row r="88" spans="1:6" ht="16.5" customHeight="1">
      <c r="A88" s="69">
        <v>4537</v>
      </c>
      <c r="B88" s="102" t="s">
        <v>882</v>
      </c>
      <c r="C88" s="261"/>
      <c r="D88" s="255">
        <f t="shared" si="1"/>
        <v>0</v>
      </c>
      <c r="E88" s="255">
        <v>0</v>
      </c>
      <c r="F88" s="255"/>
    </row>
    <row r="89" spans="1:6" ht="12.75" customHeight="1">
      <c r="A89" s="69">
        <v>4538</v>
      </c>
      <c r="B89" s="102" t="s">
        <v>883</v>
      </c>
      <c r="C89" s="261"/>
      <c r="D89" s="255">
        <f>SUM(E89:F89)</f>
        <v>0</v>
      </c>
      <c r="E89" s="255">
        <v>0</v>
      </c>
      <c r="F89" s="255"/>
    </row>
    <row r="90" spans="1:6" ht="24" customHeight="1">
      <c r="A90" s="69">
        <v>4540</v>
      </c>
      <c r="B90" s="265" t="s">
        <v>884</v>
      </c>
      <c r="C90" s="258" t="s">
        <v>253</v>
      </c>
      <c r="D90" s="255">
        <f t="shared" si="1"/>
        <v>0</v>
      </c>
      <c r="E90" s="255"/>
      <c r="F90" s="255">
        <f>SUM(F91:F93)</f>
        <v>0</v>
      </c>
    </row>
    <row r="91" spans="1:6" ht="38.25">
      <c r="A91" s="69">
        <v>4541</v>
      </c>
      <c r="B91" s="257" t="s">
        <v>885</v>
      </c>
      <c r="C91" s="261" t="s">
        <v>174</v>
      </c>
      <c r="D91" s="255">
        <f t="shared" si="1"/>
        <v>0</v>
      </c>
      <c r="E91" s="259" t="s">
        <v>259</v>
      </c>
      <c r="F91" s="255"/>
    </row>
    <row r="92" spans="1:6" ht="33" customHeight="1">
      <c r="A92" s="69">
        <v>4542</v>
      </c>
      <c r="B92" s="257" t="s">
        <v>886</v>
      </c>
      <c r="C92" s="261" t="s">
        <v>175</v>
      </c>
      <c r="D92" s="255">
        <f t="shared" si="1"/>
        <v>0</v>
      </c>
      <c r="E92" s="259" t="s">
        <v>259</v>
      </c>
      <c r="F92" s="255"/>
    </row>
    <row r="93" spans="1:6" ht="22.5" customHeight="1">
      <c r="A93" s="69">
        <v>4543</v>
      </c>
      <c r="B93" s="257" t="s">
        <v>887</v>
      </c>
      <c r="C93" s="261" t="s">
        <v>176</v>
      </c>
      <c r="D93" s="255">
        <f t="shared" si="1"/>
        <v>0</v>
      </c>
      <c r="E93" s="259" t="s">
        <v>259</v>
      </c>
      <c r="F93" s="255">
        <f>SUM(F94+F97+F98)</f>
        <v>0</v>
      </c>
    </row>
    <row r="94" spans="1:6" ht="15.75" customHeight="1">
      <c r="A94" s="69">
        <v>4544</v>
      </c>
      <c r="B94" s="102" t="s">
        <v>888</v>
      </c>
      <c r="C94" s="261"/>
      <c r="D94" s="255">
        <f t="shared" si="1"/>
        <v>0</v>
      </c>
      <c r="E94" s="255">
        <f>SUM(E95:E96)</f>
        <v>0</v>
      </c>
      <c r="F94" s="255">
        <f>SUM(F95:F96)</f>
        <v>0</v>
      </c>
    </row>
    <row r="95" spans="1:6" ht="25.5">
      <c r="A95" s="266">
        <v>4545</v>
      </c>
      <c r="B95" s="102" t="s">
        <v>880</v>
      </c>
      <c r="C95" s="261"/>
      <c r="D95" s="255">
        <f t="shared" si="1"/>
        <v>0</v>
      </c>
      <c r="E95" s="255">
        <v>0</v>
      </c>
      <c r="F95" s="255"/>
    </row>
    <row r="96" spans="1:6" ht="13.5">
      <c r="A96" s="69">
        <v>4546</v>
      </c>
      <c r="B96" s="102" t="s">
        <v>889</v>
      </c>
      <c r="C96" s="261"/>
      <c r="D96" s="255">
        <f t="shared" si="1"/>
        <v>0</v>
      </c>
      <c r="E96" s="255">
        <v>0</v>
      </c>
      <c r="F96" s="255"/>
    </row>
    <row r="97" spans="1:6" ht="13.5">
      <c r="A97" s="69">
        <v>4547</v>
      </c>
      <c r="B97" s="102" t="s">
        <v>882</v>
      </c>
      <c r="C97" s="261"/>
      <c r="D97" s="255">
        <f t="shared" si="1"/>
        <v>0</v>
      </c>
      <c r="E97" s="255">
        <v>0</v>
      </c>
      <c r="F97" s="255"/>
    </row>
    <row r="98" spans="1:6" ht="13.5">
      <c r="A98" s="69">
        <v>4548</v>
      </c>
      <c r="B98" s="102" t="s">
        <v>883</v>
      </c>
      <c r="C98" s="261"/>
      <c r="D98" s="255">
        <f t="shared" si="1"/>
        <v>0</v>
      </c>
      <c r="E98" s="255">
        <v>0</v>
      </c>
      <c r="F98" s="255">
        <v>0</v>
      </c>
    </row>
    <row r="99" spans="1:6" ht="24" customHeight="1">
      <c r="A99" s="69">
        <v>4600</v>
      </c>
      <c r="B99" s="265" t="s">
        <v>890</v>
      </c>
      <c r="C99" s="258" t="s">
        <v>253</v>
      </c>
      <c r="D99" s="255">
        <f t="shared" si="1"/>
        <v>5000</v>
      </c>
      <c r="E99" s="255">
        <f>SUM(E100+E103+E108)</f>
        <v>5000</v>
      </c>
      <c r="F99" s="259" t="s">
        <v>259</v>
      </c>
    </row>
    <row r="100" spans="1:6" ht="25.5">
      <c r="A100" s="69">
        <v>4610</v>
      </c>
      <c r="B100" s="127" t="s">
        <v>891</v>
      </c>
      <c r="C100" s="254"/>
      <c r="D100" s="255">
        <f t="shared" si="1"/>
        <v>0</v>
      </c>
      <c r="E100" s="255">
        <f>SUM(E101:E102)</f>
        <v>0</v>
      </c>
      <c r="F100" s="259" t="s">
        <v>260</v>
      </c>
    </row>
    <row r="101" spans="1:6" ht="26.25" customHeight="1">
      <c r="A101" s="69">
        <v>4610</v>
      </c>
      <c r="B101" s="260" t="s">
        <v>892</v>
      </c>
      <c r="C101" s="254" t="s">
        <v>98</v>
      </c>
      <c r="D101" s="255">
        <f t="shared" si="1"/>
        <v>0</v>
      </c>
      <c r="E101" s="255">
        <v>0</v>
      </c>
      <c r="F101" s="259" t="s">
        <v>259</v>
      </c>
    </row>
    <row r="102" spans="1:6" ht="26.25" customHeight="1">
      <c r="A102" s="69">
        <v>4620</v>
      </c>
      <c r="B102" s="264" t="s">
        <v>893</v>
      </c>
      <c r="C102" s="254" t="s">
        <v>125</v>
      </c>
      <c r="D102" s="255">
        <f t="shared" si="1"/>
        <v>0</v>
      </c>
      <c r="E102" s="255">
        <v>0</v>
      </c>
      <c r="F102" s="259" t="s">
        <v>259</v>
      </c>
    </row>
    <row r="103" spans="1:6" ht="36" customHeight="1">
      <c r="A103" s="69">
        <v>4630</v>
      </c>
      <c r="B103" s="265" t="s">
        <v>894</v>
      </c>
      <c r="C103" s="258" t="s">
        <v>253</v>
      </c>
      <c r="D103" s="255">
        <f t="shared" si="1"/>
        <v>5000</v>
      </c>
      <c r="E103" s="255">
        <f>SUM(E104:E107)</f>
        <v>5000</v>
      </c>
      <c r="F103" s="259" t="s">
        <v>259</v>
      </c>
    </row>
    <row r="104" spans="1:6" ht="17.25" customHeight="1">
      <c r="A104" s="69">
        <v>4631</v>
      </c>
      <c r="B104" s="264" t="s">
        <v>895</v>
      </c>
      <c r="C104" s="261" t="s">
        <v>177</v>
      </c>
      <c r="D104" s="255">
        <f t="shared" si="1"/>
        <v>0</v>
      </c>
      <c r="E104" s="255">
        <v>0</v>
      </c>
      <c r="F104" s="259" t="s">
        <v>259</v>
      </c>
    </row>
    <row r="105" spans="1:6" ht="25.5">
      <c r="A105" s="69">
        <v>4632</v>
      </c>
      <c r="B105" s="260" t="s">
        <v>896</v>
      </c>
      <c r="C105" s="261" t="s">
        <v>178</v>
      </c>
      <c r="D105" s="255">
        <f t="shared" si="1"/>
        <v>1500</v>
      </c>
      <c r="E105" s="255">
        <v>1500</v>
      </c>
      <c r="F105" s="259" t="s">
        <v>259</v>
      </c>
    </row>
    <row r="106" spans="1:6" ht="13.5">
      <c r="A106" s="69">
        <v>4633</v>
      </c>
      <c r="B106" s="264" t="s">
        <v>897</v>
      </c>
      <c r="C106" s="261" t="s">
        <v>179</v>
      </c>
      <c r="D106" s="255">
        <f t="shared" si="1"/>
        <v>0</v>
      </c>
      <c r="E106" s="255">
        <v>0</v>
      </c>
      <c r="F106" s="259" t="s">
        <v>259</v>
      </c>
    </row>
    <row r="107" spans="1:6" ht="13.5">
      <c r="A107" s="69">
        <v>4634</v>
      </c>
      <c r="B107" s="264" t="s">
        <v>898</v>
      </c>
      <c r="C107" s="261" t="s">
        <v>180</v>
      </c>
      <c r="D107" s="255">
        <f t="shared" si="1"/>
        <v>3500</v>
      </c>
      <c r="E107" s="255">
        <v>3500</v>
      </c>
      <c r="F107" s="259" t="s">
        <v>259</v>
      </c>
    </row>
    <row r="108" spans="1:6" ht="12.75" customHeight="1">
      <c r="A108" s="69">
        <v>4640</v>
      </c>
      <c r="B108" s="265" t="s">
        <v>899</v>
      </c>
      <c r="C108" s="258" t="s">
        <v>253</v>
      </c>
      <c r="D108" s="255">
        <f t="shared" si="1"/>
        <v>0</v>
      </c>
      <c r="E108" s="255">
        <f>SUM(E109)</f>
        <v>0</v>
      </c>
      <c r="F108" s="259" t="s">
        <v>259</v>
      </c>
    </row>
    <row r="109" spans="1:6" ht="13.5">
      <c r="A109" s="69">
        <v>4641</v>
      </c>
      <c r="B109" s="264" t="s">
        <v>900</v>
      </c>
      <c r="C109" s="261" t="s">
        <v>181</v>
      </c>
      <c r="D109" s="255">
        <f t="shared" si="1"/>
        <v>0</v>
      </c>
      <c r="E109" s="255">
        <v>0</v>
      </c>
      <c r="F109" s="259" t="s">
        <v>259</v>
      </c>
    </row>
    <row r="110" spans="1:6" ht="14.25" customHeight="1">
      <c r="A110" s="69">
        <v>4700</v>
      </c>
      <c r="B110" s="262" t="s">
        <v>901</v>
      </c>
      <c r="C110" s="258" t="s">
        <v>253</v>
      </c>
      <c r="D110" s="255">
        <f t="shared" si="1"/>
        <v>7205.2</v>
      </c>
      <c r="E110" s="255">
        <f>SUM(E111+E114+E119+E121+E124+E126+E128)</f>
        <v>7205.2</v>
      </c>
      <c r="F110" s="255"/>
    </row>
    <row r="111" spans="1:6" ht="35.25" customHeight="1">
      <c r="A111" s="69">
        <v>4710</v>
      </c>
      <c r="B111" s="262" t="s">
        <v>902</v>
      </c>
      <c r="C111" s="258" t="s">
        <v>253</v>
      </c>
      <c r="D111" s="255">
        <f t="shared" si="1"/>
        <v>1000</v>
      </c>
      <c r="E111" s="255">
        <f>SUM(E112:E113)</f>
        <v>1000</v>
      </c>
      <c r="F111" s="259" t="s">
        <v>259</v>
      </c>
    </row>
    <row r="112" spans="1:6" ht="38.25" customHeight="1">
      <c r="A112" s="69">
        <v>4711</v>
      </c>
      <c r="B112" s="260" t="s">
        <v>903</v>
      </c>
      <c r="C112" s="261" t="s">
        <v>182</v>
      </c>
      <c r="D112" s="255">
        <f t="shared" si="1"/>
        <v>0</v>
      </c>
      <c r="E112" s="255"/>
      <c r="F112" s="259" t="s">
        <v>259</v>
      </c>
    </row>
    <row r="113" spans="1:6" ht="25.5">
      <c r="A113" s="69">
        <v>4712</v>
      </c>
      <c r="B113" s="264" t="s">
        <v>904</v>
      </c>
      <c r="C113" s="261" t="s">
        <v>183</v>
      </c>
      <c r="D113" s="255">
        <f t="shared" si="1"/>
        <v>1000</v>
      </c>
      <c r="E113" s="255">
        <v>1000</v>
      </c>
      <c r="F113" s="259" t="s">
        <v>259</v>
      </c>
    </row>
    <row r="114" spans="1:6" ht="58.5" customHeight="1">
      <c r="A114" s="69">
        <v>4720</v>
      </c>
      <c r="B114" s="265" t="s">
        <v>905</v>
      </c>
      <c r="C114" s="258" t="s">
        <v>253</v>
      </c>
      <c r="D114" s="255">
        <f t="shared" si="1"/>
        <v>1570</v>
      </c>
      <c r="E114" s="255">
        <f>SUM(E115:E118)</f>
        <v>1570</v>
      </c>
      <c r="F114" s="259" t="s">
        <v>259</v>
      </c>
    </row>
    <row r="115" spans="1:6" ht="13.5">
      <c r="A115" s="69">
        <v>4721</v>
      </c>
      <c r="B115" s="264" t="s">
        <v>906</v>
      </c>
      <c r="C115" s="261" t="s">
        <v>189</v>
      </c>
      <c r="D115" s="255">
        <f t="shared" si="1"/>
        <v>0</v>
      </c>
      <c r="E115" s="255"/>
      <c r="F115" s="259" t="s">
        <v>259</v>
      </c>
    </row>
    <row r="116" spans="1:6" ht="13.5">
      <c r="A116" s="69">
        <v>4722</v>
      </c>
      <c r="B116" s="264" t="s">
        <v>907</v>
      </c>
      <c r="C116" s="267">
        <v>4822</v>
      </c>
      <c r="D116" s="255">
        <f t="shared" si="1"/>
        <v>0</v>
      </c>
      <c r="E116" s="255"/>
      <c r="F116" s="259" t="s">
        <v>259</v>
      </c>
    </row>
    <row r="117" spans="1:6" ht="13.5">
      <c r="A117" s="69">
        <v>4723</v>
      </c>
      <c r="B117" s="264" t="s">
        <v>908</v>
      </c>
      <c r="C117" s="261" t="s">
        <v>190</v>
      </c>
      <c r="D117" s="255">
        <f t="shared" si="1"/>
        <v>1570</v>
      </c>
      <c r="E117" s="255">
        <v>1570</v>
      </c>
      <c r="F117" s="259" t="s">
        <v>259</v>
      </c>
    </row>
    <row r="118" spans="1:6" ht="25.5">
      <c r="A118" s="69">
        <v>4724</v>
      </c>
      <c r="B118" s="264" t="s">
        <v>909</v>
      </c>
      <c r="C118" s="261" t="s">
        <v>191</v>
      </c>
      <c r="D118" s="255">
        <f t="shared" si="1"/>
        <v>0</v>
      </c>
      <c r="E118" s="255">
        <v>0</v>
      </c>
      <c r="F118" s="259" t="s">
        <v>259</v>
      </c>
    </row>
    <row r="119" spans="1:6" ht="31.5" customHeight="1">
      <c r="A119" s="69">
        <v>4730</v>
      </c>
      <c r="B119" s="265" t="s">
        <v>910</v>
      </c>
      <c r="C119" s="258" t="s">
        <v>253</v>
      </c>
      <c r="D119" s="255">
        <f t="shared" si="1"/>
        <v>200</v>
      </c>
      <c r="E119" s="255">
        <f>SUM(E120)</f>
        <v>200</v>
      </c>
      <c r="F119" s="259" t="s">
        <v>259</v>
      </c>
    </row>
    <row r="120" spans="1:6" ht="31.5" customHeight="1">
      <c r="A120" s="69">
        <v>4731</v>
      </c>
      <c r="B120" s="103" t="s">
        <v>911</v>
      </c>
      <c r="C120" s="261" t="s">
        <v>192</v>
      </c>
      <c r="D120" s="255">
        <f t="shared" si="1"/>
        <v>200</v>
      </c>
      <c r="E120" s="255">
        <v>200</v>
      </c>
      <c r="F120" s="259" t="s">
        <v>259</v>
      </c>
    </row>
    <row r="121" spans="1:6" ht="43.5" customHeight="1">
      <c r="A121" s="69">
        <v>4740</v>
      </c>
      <c r="B121" s="268" t="s">
        <v>912</v>
      </c>
      <c r="C121" s="258" t="s">
        <v>253</v>
      </c>
      <c r="D121" s="255">
        <f t="shared" si="1"/>
        <v>3885</v>
      </c>
      <c r="E121" s="255">
        <f>SUM(E122:E123)</f>
        <v>3885</v>
      </c>
      <c r="F121" s="259" t="s">
        <v>259</v>
      </c>
    </row>
    <row r="122" spans="1:6" ht="26.25" customHeight="1">
      <c r="A122" s="69">
        <v>4741</v>
      </c>
      <c r="B122" s="264" t="s">
        <v>913</v>
      </c>
      <c r="C122" s="261" t="s">
        <v>193</v>
      </c>
      <c r="D122" s="255">
        <f t="shared" si="1"/>
        <v>3885</v>
      </c>
      <c r="E122" s="255">
        <v>3885</v>
      </c>
      <c r="F122" s="259" t="s">
        <v>259</v>
      </c>
    </row>
    <row r="123" spans="1:6" ht="26.25" customHeight="1">
      <c r="A123" s="69">
        <v>4742</v>
      </c>
      <c r="B123" s="264" t="s">
        <v>914</v>
      </c>
      <c r="C123" s="261" t="s">
        <v>194</v>
      </c>
      <c r="D123" s="255">
        <f t="shared" si="1"/>
        <v>0</v>
      </c>
      <c r="E123" s="255">
        <v>0</v>
      </c>
      <c r="F123" s="259" t="s">
        <v>259</v>
      </c>
    </row>
    <row r="124" spans="1:6" ht="54" customHeight="1">
      <c r="A124" s="69">
        <v>4750</v>
      </c>
      <c r="B124" s="265" t="s">
        <v>915</v>
      </c>
      <c r="C124" s="258" t="s">
        <v>253</v>
      </c>
      <c r="D124" s="255">
        <f t="shared" si="1"/>
        <v>0</v>
      </c>
      <c r="E124" s="255">
        <f>SUM(E125)</f>
        <v>0</v>
      </c>
      <c r="F124" s="259" t="s">
        <v>259</v>
      </c>
    </row>
    <row r="125" spans="1:6" ht="36.75" customHeight="1">
      <c r="A125" s="69">
        <v>4751</v>
      </c>
      <c r="B125" s="264" t="s">
        <v>916</v>
      </c>
      <c r="C125" s="261" t="s">
        <v>195</v>
      </c>
      <c r="D125" s="255">
        <f t="shared" si="1"/>
        <v>0</v>
      </c>
      <c r="E125" s="255">
        <v>0</v>
      </c>
      <c r="F125" s="259" t="s">
        <v>259</v>
      </c>
    </row>
    <row r="126" spans="1:6" ht="14.25" customHeight="1">
      <c r="A126" s="69">
        <v>4760</v>
      </c>
      <c r="B126" s="268" t="s">
        <v>917</v>
      </c>
      <c r="C126" s="258" t="s">
        <v>253</v>
      </c>
      <c r="D126" s="255">
        <f t="shared" si="1"/>
        <v>0</v>
      </c>
      <c r="E126" s="255">
        <f>SUM(E127)</f>
        <v>0</v>
      </c>
      <c r="F126" s="259" t="s">
        <v>259</v>
      </c>
    </row>
    <row r="127" spans="1:6" ht="13.5">
      <c r="A127" s="69">
        <v>4761</v>
      </c>
      <c r="B127" s="264" t="s">
        <v>918</v>
      </c>
      <c r="C127" s="261" t="s">
        <v>196</v>
      </c>
      <c r="D127" s="255">
        <f t="shared" si="1"/>
        <v>0</v>
      </c>
      <c r="E127" s="255">
        <v>0</v>
      </c>
      <c r="F127" s="259" t="s">
        <v>259</v>
      </c>
    </row>
    <row r="128" spans="1:6" ht="35.25" customHeight="1">
      <c r="A128" s="69">
        <v>4770</v>
      </c>
      <c r="B128" s="265" t="s">
        <v>919</v>
      </c>
      <c r="C128" s="258" t="s">
        <v>253</v>
      </c>
      <c r="D128" s="255">
        <f t="shared" si="1"/>
        <v>550.2</v>
      </c>
      <c r="E128" s="255">
        <f>SUM(E129)</f>
        <v>550.2</v>
      </c>
      <c r="F128" s="255">
        <f>SUM(F129)</f>
        <v>0</v>
      </c>
    </row>
    <row r="129" spans="1:6" ht="13.5">
      <c r="A129" s="69">
        <v>4771</v>
      </c>
      <c r="B129" s="264" t="s">
        <v>920</v>
      </c>
      <c r="C129" s="261" t="s">
        <v>197</v>
      </c>
      <c r="D129" s="255">
        <f t="shared" si="1"/>
        <v>550.2</v>
      </c>
      <c r="E129" s="255">
        <v>550.2</v>
      </c>
      <c r="F129" s="255">
        <f>SUM(F130)</f>
        <v>0</v>
      </c>
    </row>
    <row r="130" spans="1:6" ht="27" customHeight="1">
      <c r="A130" s="69">
        <v>4772</v>
      </c>
      <c r="B130" s="103" t="s">
        <v>921</v>
      </c>
      <c r="C130" s="258" t="s">
        <v>253</v>
      </c>
      <c r="D130" s="255">
        <f t="shared" si="1"/>
        <v>0</v>
      </c>
      <c r="E130" s="255">
        <v>0</v>
      </c>
      <c r="F130" s="255"/>
    </row>
    <row r="131" spans="1:7" s="248" customFormat="1" ht="42.75" customHeight="1">
      <c r="A131" s="69">
        <v>5000</v>
      </c>
      <c r="B131" s="269" t="s">
        <v>922</v>
      </c>
      <c r="C131" s="258" t="s">
        <v>253</v>
      </c>
      <c r="D131" s="255">
        <f t="shared" si="1"/>
        <v>526389.8</v>
      </c>
      <c r="E131" s="259" t="s">
        <v>259</v>
      </c>
      <c r="F131" s="255">
        <f>SUM(F132+F146+F151+F153)</f>
        <v>526389.8</v>
      </c>
      <c r="G131" s="156"/>
    </row>
    <row r="132" spans="1:6" ht="23.25" customHeight="1">
      <c r="A132" s="69">
        <v>5100</v>
      </c>
      <c r="B132" s="264" t="s">
        <v>923</v>
      </c>
      <c r="C132" s="258" t="s">
        <v>253</v>
      </c>
      <c r="D132" s="255">
        <f t="shared" si="1"/>
        <v>526389.8</v>
      </c>
      <c r="E132" s="259" t="s">
        <v>259</v>
      </c>
      <c r="F132" s="255">
        <f>SUM(F133+F137+F141)</f>
        <v>526389.8</v>
      </c>
    </row>
    <row r="133" spans="1:6" ht="27" customHeight="1">
      <c r="A133" s="69">
        <v>5110</v>
      </c>
      <c r="B133" s="265" t="s">
        <v>924</v>
      </c>
      <c r="C133" s="258" t="s">
        <v>253</v>
      </c>
      <c r="D133" s="255">
        <f t="shared" si="1"/>
        <v>450391.8</v>
      </c>
      <c r="E133" s="259"/>
      <c r="F133" s="255">
        <f>SUM(F134:F136)</f>
        <v>450391.8</v>
      </c>
    </row>
    <row r="134" spans="1:6" ht="13.5">
      <c r="A134" s="69">
        <v>5111</v>
      </c>
      <c r="B134" s="264" t="s">
        <v>925</v>
      </c>
      <c r="C134" s="270" t="s">
        <v>198</v>
      </c>
      <c r="D134" s="255">
        <f t="shared" si="1"/>
        <v>0</v>
      </c>
      <c r="E134" s="259" t="s">
        <v>259</v>
      </c>
      <c r="F134" s="255">
        <v>0</v>
      </c>
    </row>
    <row r="135" spans="1:6" ht="13.5">
      <c r="A135" s="69">
        <v>5112</v>
      </c>
      <c r="B135" s="264" t="s">
        <v>926</v>
      </c>
      <c r="C135" s="270" t="s">
        <v>199</v>
      </c>
      <c r="D135" s="255">
        <f t="shared" si="1"/>
        <v>199271</v>
      </c>
      <c r="E135" s="259" t="s">
        <v>259</v>
      </c>
      <c r="F135" s="255">
        <v>199271</v>
      </c>
    </row>
    <row r="136" spans="1:6" ht="13.5">
      <c r="A136" s="69">
        <v>5113</v>
      </c>
      <c r="B136" s="264" t="s">
        <v>927</v>
      </c>
      <c r="C136" s="270" t="s">
        <v>200</v>
      </c>
      <c r="D136" s="255">
        <f t="shared" si="1"/>
        <v>251120.8</v>
      </c>
      <c r="E136" s="259" t="s">
        <v>259</v>
      </c>
      <c r="F136" s="255">
        <v>251120.8</v>
      </c>
    </row>
    <row r="137" spans="1:6" ht="21" customHeight="1">
      <c r="A137" s="69">
        <v>5120</v>
      </c>
      <c r="B137" s="265" t="s">
        <v>928</v>
      </c>
      <c r="C137" s="258" t="s">
        <v>253</v>
      </c>
      <c r="D137" s="255">
        <f t="shared" si="1"/>
        <v>69789.6</v>
      </c>
      <c r="E137" s="255"/>
      <c r="F137" s="255">
        <f>SUM(F138:F140)</f>
        <v>69789.6</v>
      </c>
    </row>
    <row r="138" spans="1:6" ht="13.5">
      <c r="A138" s="69">
        <v>5121</v>
      </c>
      <c r="B138" s="264" t="s">
        <v>929</v>
      </c>
      <c r="C138" s="270" t="s">
        <v>201</v>
      </c>
      <c r="D138" s="255">
        <f aca="true" t="shared" si="2" ref="D138:D175">SUM(E138:F138)</f>
        <v>14800</v>
      </c>
      <c r="E138" s="259" t="s">
        <v>259</v>
      </c>
      <c r="F138" s="255">
        <v>14800</v>
      </c>
    </row>
    <row r="139" spans="1:6" ht="13.5">
      <c r="A139" s="69">
        <v>5122</v>
      </c>
      <c r="B139" s="264" t="s">
        <v>930</v>
      </c>
      <c r="C139" s="270" t="s">
        <v>202</v>
      </c>
      <c r="D139" s="255">
        <f t="shared" si="2"/>
        <v>5500</v>
      </c>
      <c r="E139" s="259" t="s">
        <v>259</v>
      </c>
      <c r="F139" s="255">
        <v>5500</v>
      </c>
    </row>
    <row r="140" spans="1:6" ht="13.5">
      <c r="A140" s="69">
        <v>5123</v>
      </c>
      <c r="B140" s="264" t="s">
        <v>931</v>
      </c>
      <c r="C140" s="270" t="s">
        <v>203</v>
      </c>
      <c r="D140" s="255">
        <f t="shared" si="2"/>
        <v>49489.6</v>
      </c>
      <c r="E140" s="259" t="s">
        <v>259</v>
      </c>
      <c r="F140" s="255">
        <v>49489.6</v>
      </c>
    </row>
    <row r="141" spans="1:6" ht="25.5" customHeight="1">
      <c r="A141" s="69">
        <v>5130</v>
      </c>
      <c r="B141" s="265" t="s">
        <v>932</v>
      </c>
      <c r="C141" s="258" t="s">
        <v>253</v>
      </c>
      <c r="D141" s="255">
        <f t="shared" si="2"/>
        <v>6208.4</v>
      </c>
      <c r="E141" s="255"/>
      <c r="F141" s="255">
        <f>SUM(F142:F145)</f>
        <v>6208.4</v>
      </c>
    </row>
    <row r="142" spans="1:6" ht="13.5">
      <c r="A142" s="69">
        <v>5131</v>
      </c>
      <c r="B142" s="264" t="s">
        <v>933</v>
      </c>
      <c r="C142" s="270" t="s">
        <v>204</v>
      </c>
      <c r="D142" s="255">
        <f t="shared" si="2"/>
        <v>0</v>
      </c>
      <c r="E142" s="259" t="s">
        <v>259</v>
      </c>
      <c r="F142" s="255">
        <v>0</v>
      </c>
    </row>
    <row r="143" spans="1:6" ht="13.5">
      <c r="A143" s="69">
        <v>5132</v>
      </c>
      <c r="B143" s="264" t="s">
        <v>934</v>
      </c>
      <c r="C143" s="270" t="s">
        <v>205</v>
      </c>
      <c r="D143" s="255">
        <f t="shared" si="2"/>
        <v>150</v>
      </c>
      <c r="E143" s="259" t="s">
        <v>259</v>
      </c>
      <c r="F143" s="255">
        <v>150</v>
      </c>
    </row>
    <row r="144" spans="1:6" ht="13.5" customHeight="1">
      <c r="A144" s="69">
        <v>5133</v>
      </c>
      <c r="B144" s="264" t="s">
        <v>935</v>
      </c>
      <c r="C144" s="270" t="s">
        <v>210</v>
      </c>
      <c r="D144" s="255">
        <f t="shared" si="2"/>
        <v>0</v>
      </c>
      <c r="E144" s="259"/>
      <c r="F144" s="255">
        <v>0</v>
      </c>
    </row>
    <row r="145" spans="1:6" ht="13.5">
      <c r="A145" s="69">
        <v>5134</v>
      </c>
      <c r="B145" s="264" t="s">
        <v>936</v>
      </c>
      <c r="C145" s="270" t="s">
        <v>211</v>
      </c>
      <c r="D145" s="255">
        <f t="shared" si="2"/>
        <v>6058.4</v>
      </c>
      <c r="E145" s="259"/>
      <c r="F145" s="255">
        <v>6058.4</v>
      </c>
    </row>
    <row r="146" spans="1:6" ht="23.25" customHeight="1">
      <c r="A146" s="69">
        <v>5200</v>
      </c>
      <c r="B146" s="265" t="s">
        <v>937</v>
      </c>
      <c r="C146" s="258" t="s">
        <v>253</v>
      </c>
      <c r="D146" s="255">
        <f t="shared" si="2"/>
        <v>0</v>
      </c>
      <c r="E146" s="259" t="s">
        <v>259</v>
      </c>
      <c r="F146" s="255">
        <f>SUM(F147:F150)</f>
        <v>0</v>
      </c>
    </row>
    <row r="147" spans="1:6" ht="25.5">
      <c r="A147" s="69">
        <v>5211</v>
      </c>
      <c r="B147" s="264" t="s">
        <v>938</v>
      </c>
      <c r="C147" s="270" t="s">
        <v>206</v>
      </c>
      <c r="D147" s="255">
        <f t="shared" si="2"/>
        <v>0</v>
      </c>
      <c r="E147" s="259" t="s">
        <v>259</v>
      </c>
      <c r="F147" s="255">
        <v>0</v>
      </c>
    </row>
    <row r="148" spans="1:6" ht="13.5">
      <c r="A148" s="69">
        <v>5221</v>
      </c>
      <c r="B148" s="264" t="s">
        <v>939</v>
      </c>
      <c r="C148" s="270" t="s">
        <v>207</v>
      </c>
      <c r="D148" s="255">
        <f t="shared" si="2"/>
        <v>0</v>
      </c>
      <c r="E148" s="259" t="s">
        <v>259</v>
      </c>
      <c r="F148" s="255">
        <v>0</v>
      </c>
    </row>
    <row r="149" spans="1:6" ht="20.25" customHeight="1">
      <c r="A149" s="69">
        <v>5231</v>
      </c>
      <c r="B149" s="264" t="s">
        <v>940</v>
      </c>
      <c r="C149" s="270" t="s">
        <v>208</v>
      </c>
      <c r="D149" s="255">
        <f t="shared" si="2"/>
        <v>0</v>
      </c>
      <c r="E149" s="259" t="s">
        <v>259</v>
      </c>
      <c r="F149" s="255">
        <v>0</v>
      </c>
    </row>
    <row r="150" spans="1:6" ht="14.25" customHeight="1">
      <c r="A150" s="69">
        <v>5241</v>
      </c>
      <c r="B150" s="264" t="s">
        <v>941</v>
      </c>
      <c r="C150" s="270" t="s">
        <v>209</v>
      </c>
      <c r="D150" s="255">
        <f t="shared" si="2"/>
        <v>0</v>
      </c>
      <c r="E150" s="259" t="s">
        <v>259</v>
      </c>
      <c r="F150" s="255">
        <v>0</v>
      </c>
    </row>
    <row r="151" spans="1:6" ht="22.5" customHeight="1">
      <c r="A151" s="69">
        <v>5300</v>
      </c>
      <c r="B151" s="265" t="s">
        <v>942</v>
      </c>
      <c r="C151" s="258" t="s">
        <v>253</v>
      </c>
      <c r="D151" s="255">
        <f t="shared" si="2"/>
        <v>0</v>
      </c>
      <c r="E151" s="259" t="s">
        <v>259</v>
      </c>
      <c r="F151" s="255">
        <f>SUM(F152)</f>
        <v>0</v>
      </c>
    </row>
    <row r="152" spans="1:6" ht="13.5">
      <c r="A152" s="69">
        <v>5311</v>
      </c>
      <c r="B152" s="264" t="s">
        <v>943</v>
      </c>
      <c r="C152" s="270" t="s">
        <v>212</v>
      </c>
      <c r="D152" s="255">
        <f t="shared" si="2"/>
        <v>0</v>
      </c>
      <c r="E152" s="259" t="s">
        <v>259</v>
      </c>
      <c r="F152" s="255">
        <v>0</v>
      </c>
    </row>
    <row r="153" spans="1:6" ht="21" customHeight="1">
      <c r="A153" s="69">
        <v>5400</v>
      </c>
      <c r="B153" s="265" t="s">
        <v>944</v>
      </c>
      <c r="C153" s="258" t="s">
        <v>253</v>
      </c>
      <c r="D153" s="255">
        <f t="shared" si="2"/>
        <v>0</v>
      </c>
      <c r="E153" s="259" t="s">
        <v>259</v>
      </c>
      <c r="F153" s="255">
        <f>SUM(F154:F157)</f>
        <v>0</v>
      </c>
    </row>
    <row r="154" spans="1:6" ht="13.5">
      <c r="A154" s="69">
        <v>5411</v>
      </c>
      <c r="B154" s="264" t="s">
        <v>945</v>
      </c>
      <c r="C154" s="270" t="s">
        <v>213</v>
      </c>
      <c r="D154" s="255">
        <f t="shared" si="2"/>
        <v>0</v>
      </c>
      <c r="E154" s="259" t="s">
        <v>259</v>
      </c>
      <c r="F154" s="255">
        <v>0</v>
      </c>
    </row>
    <row r="155" spans="1:6" ht="13.5">
      <c r="A155" s="69">
        <v>5421</v>
      </c>
      <c r="B155" s="264" t="s">
        <v>946</v>
      </c>
      <c r="C155" s="270" t="s">
        <v>214</v>
      </c>
      <c r="D155" s="255">
        <f t="shared" si="2"/>
        <v>0</v>
      </c>
      <c r="E155" s="259" t="s">
        <v>259</v>
      </c>
      <c r="F155" s="255">
        <v>0</v>
      </c>
    </row>
    <row r="156" spans="1:6" ht="13.5">
      <c r="A156" s="69">
        <v>5431</v>
      </c>
      <c r="B156" s="264" t="s">
        <v>947</v>
      </c>
      <c r="C156" s="270" t="s">
        <v>215</v>
      </c>
      <c r="D156" s="255">
        <f t="shared" si="2"/>
        <v>0</v>
      </c>
      <c r="E156" s="259" t="s">
        <v>259</v>
      </c>
      <c r="F156" s="255">
        <v>0</v>
      </c>
    </row>
    <row r="157" spans="1:6" ht="13.5">
      <c r="A157" s="69">
        <v>5441</v>
      </c>
      <c r="B157" s="271" t="s">
        <v>948</v>
      </c>
      <c r="C157" s="270" t="s">
        <v>216</v>
      </c>
      <c r="D157" s="255">
        <f t="shared" si="2"/>
        <v>0</v>
      </c>
      <c r="E157" s="259" t="s">
        <v>259</v>
      </c>
      <c r="F157" s="255">
        <v>0</v>
      </c>
    </row>
    <row r="158" spans="1:7" s="275" customFormat="1" ht="37.5" customHeight="1">
      <c r="A158" s="272" t="s">
        <v>83</v>
      </c>
      <c r="B158" s="260" t="s">
        <v>949</v>
      </c>
      <c r="C158" s="272" t="s">
        <v>253</v>
      </c>
      <c r="D158" s="273">
        <f t="shared" si="2"/>
        <v>-80000</v>
      </c>
      <c r="E158" s="195" t="s">
        <v>252</v>
      </c>
      <c r="F158" s="255">
        <f>SUM(F159,F163,F169,F171)</f>
        <v>-80000</v>
      </c>
      <c r="G158" s="274"/>
    </row>
    <row r="159" spans="1:6" ht="27.75" customHeight="1">
      <c r="A159" s="276" t="s">
        <v>84</v>
      </c>
      <c r="B159" s="260" t="s">
        <v>950</v>
      </c>
      <c r="C159" s="277" t="s">
        <v>253</v>
      </c>
      <c r="D159" s="273">
        <f t="shared" si="2"/>
        <v>0</v>
      </c>
      <c r="E159" s="278" t="s">
        <v>252</v>
      </c>
      <c r="F159" s="255">
        <f>SUM(F160:F162)</f>
        <v>0</v>
      </c>
    </row>
    <row r="160" spans="1:6" ht="14.25" customHeight="1">
      <c r="A160" s="276" t="s">
        <v>85</v>
      </c>
      <c r="B160" s="262" t="s">
        <v>951</v>
      </c>
      <c r="C160" s="279" t="s">
        <v>129</v>
      </c>
      <c r="D160" s="273">
        <f t="shared" si="2"/>
        <v>0</v>
      </c>
      <c r="E160" s="255"/>
      <c r="F160" s="273">
        <v>0</v>
      </c>
    </row>
    <row r="161" spans="1:7" s="282" customFormat="1" ht="15" customHeight="1">
      <c r="A161" s="276" t="s">
        <v>86</v>
      </c>
      <c r="B161" s="262" t="s">
        <v>952</v>
      </c>
      <c r="C161" s="279" t="s">
        <v>130</v>
      </c>
      <c r="D161" s="273">
        <f t="shared" si="2"/>
        <v>0</v>
      </c>
      <c r="E161" s="280"/>
      <c r="F161" s="273">
        <v>0</v>
      </c>
      <c r="G161" s="281"/>
    </row>
    <row r="162" spans="1:6" ht="25.5">
      <c r="A162" s="283" t="s">
        <v>87</v>
      </c>
      <c r="B162" s="262" t="s">
        <v>953</v>
      </c>
      <c r="C162" s="279" t="s">
        <v>131</v>
      </c>
      <c r="D162" s="273">
        <f t="shared" si="2"/>
        <v>0</v>
      </c>
      <c r="E162" s="278" t="s">
        <v>252</v>
      </c>
      <c r="F162" s="273">
        <v>0</v>
      </c>
    </row>
    <row r="163" spans="1:6" ht="27" customHeight="1">
      <c r="A163" s="283" t="s">
        <v>88</v>
      </c>
      <c r="B163" s="260" t="s">
        <v>954</v>
      </c>
      <c r="C163" s="277" t="s">
        <v>253</v>
      </c>
      <c r="D163" s="273">
        <f t="shared" si="2"/>
        <v>0</v>
      </c>
      <c r="E163" s="278" t="s">
        <v>252</v>
      </c>
      <c r="F163" s="255">
        <f>SUM(F164:F165)</f>
        <v>0</v>
      </c>
    </row>
    <row r="164" spans="1:6" ht="25.5">
      <c r="A164" s="283" t="s">
        <v>89</v>
      </c>
      <c r="B164" s="262" t="s">
        <v>955</v>
      </c>
      <c r="C164" s="284" t="s">
        <v>134</v>
      </c>
      <c r="D164" s="273">
        <f t="shared" si="2"/>
        <v>0</v>
      </c>
      <c r="E164" s="278" t="s">
        <v>252</v>
      </c>
      <c r="F164" s="273"/>
    </row>
    <row r="165" spans="1:6" ht="24" customHeight="1">
      <c r="A165" s="283" t="s">
        <v>90</v>
      </c>
      <c r="B165" s="262" t="s">
        <v>956</v>
      </c>
      <c r="C165" s="277" t="s">
        <v>253</v>
      </c>
      <c r="D165" s="273">
        <f t="shared" si="2"/>
        <v>0</v>
      </c>
      <c r="E165" s="278" t="s">
        <v>252</v>
      </c>
      <c r="F165" s="255">
        <f>SUM(F166:F168)</f>
        <v>0</v>
      </c>
    </row>
    <row r="166" spans="1:6" ht="14.25" customHeight="1">
      <c r="A166" s="283" t="s">
        <v>91</v>
      </c>
      <c r="B166" s="97" t="s">
        <v>957</v>
      </c>
      <c r="C166" s="279" t="s">
        <v>138</v>
      </c>
      <c r="D166" s="273">
        <f t="shared" si="2"/>
        <v>0</v>
      </c>
      <c r="E166" s="255"/>
      <c r="F166" s="273">
        <v>0</v>
      </c>
    </row>
    <row r="167" spans="1:6" ht="25.5">
      <c r="A167" s="285" t="s">
        <v>92</v>
      </c>
      <c r="B167" s="97" t="s">
        <v>958</v>
      </c>
      <c r="C167" s="284" t="s">
        <v>139</v>
      </c>
      <c r="D167" s="273">
        <f t="shared" si="2"/>
        <v>0</v>
      </c>
      <c r="E167" s="278" t="s">
        <v>252</v>
      </c>
      <c r="F167" s="273">
        <v>0</v>
      </c>
    </row>
    <row r="168" spans="1:6" ht="25.5">
      <c r="A168" s="283" t="s">
        <v>93</v>
      </c>
      <c r="B168" s="102" t="s">
        <v>959</v>
      </c>
      <c r="C168" s="284" t="s">
        <v>140</v>
      </c>
      <c r="D168" s="273">
        <f t="shared" si="2"/>
        <v>0</v>
      </c>
      <c r="E168" s="278" t="s">
        <v>252</v>
      </c>
      <c r="F168" s="273">
        <v>0</v>
      </c>
    </row>
    <row r="169" spans="1:6" ht="37.5" customHeight="1">
      <c r="A169" s="283" t="s">
        <v>94</v>
      </c>
      <c r="B169" s="260" t="s">
        <v>960</v>
      </c>
      <c r="C169" s="277" t="s">
        <v>253</v>
      </c>
      <c r="D169" s="273">
        <f t="shared" si="2"/>
        <v>0</v>
      </c>
      <c r="E169" s="278" t="s">
        <v>252</v>
      </c>
      <c r="F169" s="255">
        <f>SUM(F170)</f>
        <v>0</v>
      </c>
    </row>
    <row r="170" spans="1:6" ht="25.5">
      <c r="A170" s="285" t="s">
        <v>95</v>
      </c>
      <c r="B170" s="262" t="s">
        <v>961</v>
      </c>
      <c r="C170" s="286" t="s">
        <v>142</v>
      </c>
      <c r="D170" s="273">
        <f t="shared" si="2"/>
        <v>0</v>
      </c>
      <c r="E170" s="278" t="s">
        <v>252</v>
      </c>
      <c r="F170" s="273">
        <v>0</v>
      </c>
    </row>
    <row r="171" spans="1:6" ht="34.5" customHeight="1">
      <c r="A171" s="283" t="s">
        <v>96</v>
      </c>
      <c r="B171" s="260" t="s">
        <v>962</v>
      </c>
      <c r="C171" s="277" t="s">
        <v>253</v>
      </c>
      <c r="D171" s="273">
        <f t="shared" si="2"/>
        <v>-80000</v>
      </c>
      <c r="E171" s="278" t="s">
        <v>252</v>
      </c>
      <c r="F171" s="255">
        <f>SUM(F172:F175)</f>
        <v>-80000</v>
      </c>
    </row>
    <row r="172" spans="1:6" ht="13.5">
      <c r="A172" s="283" t="s">
        <v>97</v>
      </c>
      <c r="B172" s="262" t="s">
        <v>963</v>
      </c>
      <c r="C172" s="279" t="s">
        <v>143</v>
      </c>
      <c r="D172" s="273">
        <f t="shared" si="2"/>
        <v>-80000</v>
      </c>
      <c r="E172" s="278" t="s">
        <v>252</v>
      </c>
      <c r="F172" s="273">
        <v>-80000</v>
      </c>
    </row>
    <row r="173" spans="1:6" ht="13.5" customHeight="1">
      <c r="A173" s="285" t="s">
        <v>99</v>
      </c>
      <c r="B173" s="262" t="s">
        <v>964</v>
      </c>
      <c r="C173" s="286" t="s">
        <v>144</v>
      </c>
      <c r="D173" s="273">
        <f t="shared" si="2"/>
        <v>0</v>
      </c>
      <c r="E173" s="278" t="s">
        <v>252</v>
      </c>
      <c r="F173" s="273">
        <v>0</v>
      </c>
    </row>
    <row r="174" spans="1:6" ht="26.25" customHeight="1">
      <c r="A174" s="283" t="s">
        <v>100</v>
      </c>
      <c r="B174" s="262" t="s">
        <v>965</v>
      </c>
      <c r="C174" s="284" t="s">
        <v>145</v>
      </c>
      <c r="D174" s="273">
        <f t="shared" si="2"/>
        <v>0</v>
      </c>
      <c r="E174" s="278" t="s">
        <v>252</v>
      </c>
      <c r="F174" s="273">
        <v>0</v>
      </c>
    </row>
    <row r="175" spans="1:6" ht="25.5">
      <c r="A175" s="283" t="s">
        <v>101</v>
      </c>
      <c r="B175" s="262" t="s">
        <v>966</v>
      </c>
      <c r="C175" s="284" t="s">
        <v>146</v>
      </c>
      <c r="D175" s="273">
        <f t="shared" si="2"/>
        <v>0</v>
      </c>
      <c r="E175" s="278" t="s">
        <v>252</v>
      </c>
      <c r="F175" s="273">
        <v>0</v>
      </c>
    </row>
    <row r="176" spans="1:7" s="56" customFormat="1" ht="14.25">
      <c r="A176" s="86"/>
      <c r="B176" s="287"/>
      <c r="C176" s="288"/>
      <c r="D176" s="289"/>
      <c r="E176" s="290"/>
      <c r="F176" s="289"/>
      <c r="G176" s="289"/>
    </row>
    <row r="177" spans="3:7" s="56" customFormat="1" ht="13.5">
      <c r="C177" s="55"/>
      <c r="D177" s="289"/>
      <c r="E177" s="289"/>
      <c r="F177" s="289"/>
      <c r="G177" s="289"/>
    </row>
    <row r="178" spans="3:7" s="56" customFormat="1" ht="13.5">
      <c r="C178" s="55"/>
      <c r="D178" s="289"/>
      <c r="E178" s="289"/>
      <c r="F178" s="289"/>
      <c r="G178" s="289"/>
    </row>
    <row r="179" spans="3:7" s="56" customFormat="1" ht="13.5">
      <c r="C179" s="55"/>
      <c r="D179" s="289"/>
      <c r="E179" s="289"/>
      <c r="F179" s="289"/>
      <c r="G179" s="289"/>
    </row>
    <row r="180" spans="3:7" s="56" customFormat="1" ht="13.5">
      <c r="C180" s="55"/>
      <c r="D180" s="289"/>
      <c r="E180" s="289"/>
      <c r="F180" s="289"/>
      <c r="G180" s="289"/>
    </row>
    <row r="181" spans="3:7" s="56" customFormat="1" ht="13.5">
      <c r="C181" s="55"/>
      <c r="D181" s="289"/>
      <c r="E181" s="289"/>
      <c r="F181" s="289"/>
      <c r="G181" s="289"/>
    </row>
    <row r="182" spans="3:7" s="56" customFormat="1" ht="13.5">
      <c r="C182" s="55"/>
      <c r="D182" s="289"/>
      <c r="E182" s="289"/>
      <c r="F182" s="289"/>
      <c r="G182" s="289"/>
    </row>
    <row r="183" spans="3:7" s="56" customFormat="1" ht="13.5">
      <c r="C183" s="55"/>
      <c r="D183" s="289"/>
      <c r="E183" s="289"/>
      <c r="F183" s="289"/>
      <c r="G183" s="289"/>
    </row>
    <row r="184" spans="3:7" s="56" customFormat="1" ht="13.5">
      <c r="C184" s="55"/>
      <c r="D184" s="289"/>
      <c r="E184" s="289"/>
      <c r="F184" s="289"/>
      <c r="G184" s="289"/>
    </row>
    <row r="185" spans="3:7" s="56" customFormat="1" ht="13.5">
      <c r="C185" s="55"/>
      <c r="D185" s="289"/>
      <c r="E185" s="289"/>
      <c r="F185" s="289"/>
      <c r="G185" s="289"/>
    </row>
    <row r="186" spans="3:7" s="56" customFormat="1" ht="13.5">
      <c r="C186" s="55"/>
      <c r="D186" s="289"/>
      <c r="E186" s="289"/>
      <c r="F186" s="289"/>
      <c r="G186" s="289"/>
    </row>
    <row r="187" spans="3:7" s="56" customFormat="1" ht="13.5">
      <c r="C187" s="55"/>
      <c r="D187" s="289"/>
      <c r="E187" s="289"/>
      <c r="F187" s="289"/>
      <c r="G187" s="289"/>
    </row>
    <row r="188" spans="3:7" s="56" customFormat="1" ht="13.5">
      <c r="C188" s="55"/>
      <c r="D188" s="289"/>
      <c r="E188" s="289"/>
      <c r="F188" s="289"/>
      <c r="G188" s="289"/>
    </row>
    <row r="189" spans="3:7" s="56" customFormat="1" ht="13.5">
      <c r="C189" s="55"/>
      <c r="D189" s="289"/>
      <c r="E189" s="289"/>
      <c r="F189" s="289"/>
      <c r="G189" s="289"/>
    </row>
    <row r="190" spans="3:7" s="56" customFormat="1" ht="13.5">
      <c r="C190" s="55"/>
      <c r="D190" s="289"/>
      <c r="E190" s="289"/>
      <c r="F190" s="289"/>
      <c r="G190" s="289"/>
    </row>
    <row r="191" spans="3:7" s="56" customFormat="1" ht="13.5">
      <c r="C191" s="55"/>
      <c r="D191" s="289"/>
      <c r="E191" s="289"/>
      <c r="F191" s="289"/>
      <c r="G191" s="289"/>
    </row>
    <row r="192" spans="3:7" s="56" customFormat="1" ht="13.5">
      <c r="C192" s="55"/>
      <c r="D192" s="289"/>
      <c r="E192" s="289"/>
      <c r="F192" s="289"/>
      <c r="G192" s="289"/>
    </row>
    <row r="193" spans="3:7" s="56" customFormat="1" ht="13.5">
      <c r="C193" s="55"/>
      <c r="D193" s="289"/>
      <c r="E193" s="289"/>
      <c r="F193" s="289"/>
      <c r="G193" s="289"/>
    </row>
    <row r="194" spans="3:7" s="56" customFormat="1" ht="13.5">
      <c r="C194" s="55"/>
      <c r="D194" s="289"/>
      <c r="E194" s="289"/>
      <c r="F194" s="289"/>
      <c r="G194" s="289"/>
    </row>
    <row r="195" spans="3:7" s="56" customFormat="1" ht="13.5">
      <c r="C195" s="55"/>
      <c r="D195" s="289"/>
      <c r="E195" s="289"/>
      <c r="F195" s="289"/>
      <c r="G195" s="289"/>
    </row>
    <row r="196" spans="3:7" s="56" customFormat="1" ht="13.5">
      <c r="C196" s="55"/>
      <c r="D196" s="289"/>
      <c r="E196" s="289"/>
      <c r="F196" s="289"/>
      <c r="G196" s="289"/>
    </row>
    <row r="197" spans="3:7" s="56" customFormat="1" ht="13.5">
      <c r="C197" s="55"/>
      <c r="D197" s="289"/>
      <c r="E197" s="289"/>
      <c r="F197" s="289"/>
      <c r="G197" s="289"/>
    </row>
    <row r="198" spans="3:7" s="56" customFormat="1" ht="13.5">
      <c r="C198" s="55"/>
      <c r="D198" s="289"/>
      <c r="E198" s="289"/>
      <c r="F198" s="289"/>
      <c r="G198" s="289"/>
    </row>
    <row r="199" spans="3:7" s="56" customFormat="1" ht="13.5">
      <c r="C199" s="55"/>
      <c r="D199" s="289"/>
      <c r="E199" s="289"/>
      <c r="F199" s="289"/>
      <c r="G199" s="289"/>
    </row>
    <row r="200" spans="3:7" s="56" customFormat="1" ht="13.5">
      <c r="C200" s="55"/>
      <c r="D200" s="289"/>
      <c r="E200" s="289"/>
      <c r="F200" s="289"/>
      <c r="G200" s="289"/>
    </row>
    <row r="201" spans="3:7" s="56" customFormat="1" ht="13.5">
      <c r="C201" s="55"/>
      <c r="D201" s="289"/>
      <c r="E201" s="289"/>
      <c r="F201" s="289"/>
      <c r="G201" s="289"/>
    </row>
    <row r="202" spans="3:7" s="56" customFormat="1" ht="13.5">
      <c r="C202" s="55"/>
      <c r="D202" s="289"/>
      <c r="E202" s="289"/>
      <c r="F202" s="289"/>
      <c r="G202" s="289"/>
    </row>
    <row r="203" spans="3:7" s="56" customFormat="1" ht="13.5">
      <c r="C203" s="55"/>
      <c r="D203" s="289"/>
      <c r="E203" s="289"/>
      <c r="F203" s="289"/>
      <c r="G203" s="289"/>
    </row>
    <row r="204" spans="3:7" s="56" customFormat="1" ht="13.5">
      <c r="C204" s="55"/>
      <c r="D204" s="289"/>
      <c r="E204" s="289"/>
      <c r="F204" s="289"/>
      <c r="G204" s="289"/>
    </row>
    <row r="205" spans="3:7" s="56" customFormat="1" ht="13.5">
      <c r="C205" s="55"/>
      <c r="D205" s="289"/>
      <c r="E205" s="289"/>
      <c r="F205" s="289"/>
      <c r="G205" s="289"/>
    </row>
    <row r="206" spans="3:7" s="56" customFormat="1" ht="13.5">
      <c r="C206" s="55"/>
      <c r="D206" s="289"/>
      <c r="E206" s="289"/>
      <c r="F206" s="289"/>
      <c r="G206" s="289"/>
    </row>
    <row r="207" spans="3:7" s="56" customFormat="1" ht="13.5">
      <c r="C207" s="55"/>
      <c r="D207" s="289"/>
      <c r="E207" s="289"/>
      <c r="F207" s="289"/>
      <c r="G207" s="289"/>
    </row>
    <row r="208" spans="3:7" s="56" customFormat="1" ht="13.5">
      <c r="C208" s="55"/>
      <c r="D208" s="289"/>
      <c r="E208" s="289"/>
      <c r="F208" s="289"/>
      <c r="G208" s="289"/>
    </row>
    <row r="209" spans="3:7" s="56" customFormat="1" ht="13.5">
      <c r="C209" s="55"/>
      <c r="D209" s="289"/>
      <c r="E209" s="289"/>
      <c r="F209" s="289"/>
      <c r="G209" s="289"/>
    </row>
    <row r="210" spans="3:7" s="56" customFormat="1" ht="13.5">
      <c r="C210" s="55"/>
      <c r="D210" s="289"/>
      <c r="E210" s="289"/>
      <c r="F210" s="289"/>
      <c r="G210" s="289"/>
    </row>
    <row r="211" spans="3:7" s="56" customFormat="1" ht="13.5">
      <c r="C211" s="55"/>
      <c r="D211" s="289"/>
      <c r="E211" s="289"/>
      <c r="F211" s="289"/>
      <c r="G211" s="289"/>
    </row>
    <row r="212" spans="3:7" s="56" customFormat="1" ht="13.5">
      <c r="C212" s="55"/>
      <c r="D212" s="289"/>
      <c r="E212" s="289"/>
      <c r="F212" s="289"/>
      <c r="G212" s="289"/>
    </row>
    <row r="213" spans="3:7" s="56" customFormat="1" ht="13.5">
      <c r="C213" s="55"/>
      <c r="D213" s="289"/>
      <c r="E213" s="289"/>
      <c r="F213" s="289"/>
      <c r="G213" s="289"/>
    </row>
    <row r="214" spans="3:7" s="56" customFormat="1" ht="13.5">
      <c r="C214" s="55"/>
      <c r="D214" s="289"/>
      <c r="E214" s="289"/>
      <c r="F214" s="289"/>
      <c r="G214" s="289"/>
    </row>
    <row r="215" spans="3:7" s="56" customFormat="1" ht="13.5">
      <c r="C215" s="55"/>
      <c r="D215" s="289"/>
      <c r="E215" s="289"/>
      <c r="F215" s="289"/>
      <c r="G215" s="289"/>
    </row>
    <row r="216" spans="3:7" s="56" customFormat="1" ht="13.5">
      <c r="C216" s="55"/>
      <c r="D216" s="289"/>
      <c r="E216" s="289"/>
      <c r="F216" s="289"/>
      <c r="G216" s="289"/>
    </row>
    <row r="217" spans="3:7" s="56" customFormat="1" ht="13.5">
      <c r="C217" s="55"/>
      <c r="D217" s="289"/>
      <c r="E217" s="289"/>
      <c r="F217" s="289"/>
      <c r="G217" s="289"/>
    </row>
    <row r="218" spans="3:7" s="56" customFormat="1" ht="13.5">
      <c r="C218" s="55"/>
      <c r="D218" s="289"/>
      <c r="E218" s="289"/>
      <c r="F218" s="289"/>
      <c r="G218" s="289"/>
    </row>
    <row r="219" spans="3:7" s="56" customFormat="1" ht="13.5">
      <c r="C219" s="55"/>
      <c r="D219" s="289"/>
      <c r="E219" s="289"/>
      <c r="F219" s="289"/>
      <c r="G219" s="289"/>
    </row>
    <row r="220" spans="3:7" s="56" customFormat="1" ht="13.5">
      <c r="C220" s="55"/>
      <c r="D220" s="289"/>
      <c r="E220" s="289"/>
      <c r="F220" s="289"/>
      <c r="G220" s="289"/>
    </row>
    <row r="221" spans="3:7" s="56" customFormat="1" ht="13.5">
      <c r="C221" s="55"/>
      <c r="D221" s="289"/>
      <c r="E221" s="289"/>
      <c r="F221" s="289"/>
      <c r="G221" s="289"/>
    </row>
    <row r="222" spans="3:7" s="56" customFormat="1" ht="13.5">
      <c r="C222" s="55"/>
      <c r="D222" s="289"/>
      <c r="E222" s="289"/>
      <c r="F222" s="289"/>
      <c r="G222" s="289"/>
    </row>
    <row r="223" spans="3:7" s="56" customFormat="1" ht="13.5">
      <c r="C223" s="55"/>
      <c r="D223" s="289"/>
      <c r="E223" s="289"/>
      <c r="F223" s="289"/>
      <c r="G223" s="289"/>
    </row>
    <row r="224" spans="3:7" s="56" customFormat="1" ht="13.5">
      <c r="C224" s="55"/>
      <c r="D224" s="289"/>
      <c r="E224" s="289"/>
      <c r="F224" s="289"/>
      <c r="G224" s="289"/>
    </row>
    <row r="225" spans="3:7" s="56" customFormat="1" ht="13.5">
      <c r="C225" s="55"/>
      <c r="D225" s="289"/>
      <c r="E225" s="289"/>
      <c r="F225" s="289"/>
      <c r="G225" s="289"/>
    </row>
    <row r="226" spans="3:7" s="56" customFormat="1" ht="13.5">
      <c r="C226" s="55"/>
      <c r="D226" s="289"/>
      <c r="E226" s="289"/>
      <c r="F226" s="289"/>
      <c r="G226" s="289"/>
    </row>
    <row r="227" spans="3:7" s="56" customFormat="1" ht="13.5">
      <c r="C227" s="55"/>
      <c r="D227" s="289"/>
      <c r="E227" s="289"/>
      <c r="F227" s="289"/>
      <c r="G227" s="289"/>
    </row>
    <row r="228" spans="3:7" s="56" customFormat="1" ht="13.5">
      <c r="C228" s="55"/>
      <c r="D228" s="289"/>
      <c r="E228" s="289"/>
      <c r="F228" s="289"/>
      <c r="G228" s="289"/>
    </row>
    <row r="229" spans="3:7" s="56" customFormat="1" ht="13.5">
      <c r="C229" s="55"/>
      <c r="D229" s="289"/>
      <c r="E229" s="289"/>
      <c r="F229" s="289"/>
      <c r="G229" s="289"/>
    </row>
    <row r="230" spans="3:7" s="56" customFormat="1" ht="13.5">
      <c r="C230" s="55"/>
      <c r="D230" s="289"/>
      <c r="E230" s="289"/>
      <c r="F230" s="289"/>
      <c r="G230" s="289"/>
    </row>
    <row r="231" spans="3:7" s="56" customFormat="1" ht="13.5">
      <c r="C231" s="55"/>
      <c r="D231" s="289"/>
      <c r="E231" s="289"/>
      <c r="F231" s="289"/>
      <c r="G231" s="289"/>
    </row>
    <row r="232" spans="3:7" s="56" customFormat="1" ht="13.5">
      <c r="C232" s="55"/>
      <c r="D232" s="289"/>
      <c r="E232" s="289"/>
      <c r="F232" s="289"/>
      <c r="G232" s="289"/>
    </row>
    <row r="233" spans="3:7" s="56" customFormat="1" ht="13.5">
      <c r="C233" s="55"/>
      <c r="D233" s="289"/>
      <c r="E233" s="289"/>
      <c r="F233" s="289"/>
      <c r="G233" s="289"/>
    </row>
    <row r="234" spans="3:7" s="56" customFormat="1" ht="13.5">
      <c r="C234" s="55"/>
      <c r="D234" s="289"/>
      <c r="E234" s="289"/>
      <c r="F234" s="289"/>
      <c r="G234" s="289"/>
    </row>
    <row r="235" spans="3:7" s="56" customFormat="1" ht="13.5">
      <c r="C235" s="55"/>
      <c r="D235" s="289"/>
      <c r="E235" s="289"/>
      <c r="F235" s="289"/>
      <c r="G235" s="289"/>
    </row>
    <row r="236" spans="3:7" s="56" customFormat="1" ht="13.5">
      <c r="C236" s="55"/>
      <c r="D236" s="289"/>
      <c r="E236" s="289"/>
      <c r="F236" s="289"/>
      <c r="G236" s="289"/>
    </row>
    <row r="237" spans="3:7" s="56" customFormat="1" ht="13.5">
      <c r="C237" s="55"/>
      <c r="D237" s="289"/>
      <c r="E237" s="289"/>
      <c r="F237" s="289"/>
      <c r="G237" s="289"/>
    </row>
    <row r="238" spans="3:7" s="56" customFormat="1" ht="13.5">
      <c r="C238" s="55"/>
      <c r="D238" s="289"/>
      <c r="E238" s="289"/>
      <c r="F238" s="289"/>
      <c r="G238" s="289"/>
    </row>
    <row r="239" spans="3:7" s="56" customFormat="1" ht="13.5">
      <c r="C239" s="55"/>
      <c r="D239" s="289"/>
      <c r="E239" s="289"/>
      <c r="F239" s="289"/>
      <c r="G239" s="289"/>
    </row>
    <row r="240" spans="3:7" s="56" customFormat="1" ht="13.5">
      <c r="C240" s="55"/>
      <c r="D240" s="289"/>
      <c r="E240" s="289"/>
      <c r="F240" s="289"/>
      <c r="G240" s="289"/>
    </row>
    <row r="241" spans="3:7" s="56" customFormat="1" ht="13.5">
      <c r="C241" s="55"/>
      <c r="D241" s="289"/>
      <c r="E241" s="289"/>
      <c r="F241" s="289"/>
      <c r="G241" s="289"/>
    </row>
    <row r="242" spans="3:7" s="56" customFormat="1" ht="13.5">
      <c r="C242" s="55"/>
      <c r="D242" s="289"/>
      <c r="E242" s="289"/>
      <c r="F242" s="289"/>
      <c r="G242" s="289"/>
    </row>
    <row r="243" spans="3:7" s="56" customFormat="1" ht="13.5">
      <c r="C243" s="55"/>
      <c r="D243" s="289"/>
      <c r="E243" s="289"/>
      <c r="F243" s="289"/>
      <c r="G243" s="289"/>
    </row>
    <row r="244" spans="3:7" s="56" customFormat="1" ht="13.5">
      <c r="C244" s="55"/>
      <c r="D244" s="289"/>
      <c r="E244" s="289"/>
      <c r="F244" s="289"/>
      <c r="G244" s="289"/>
    </row>
    <row r="245" spans="3:7" s="56" customFormat="1" ht="13.5">
      <c r="C245" s="55"/>
      <c r="D245" s="289"/>
      <c r="E245" s="289"/>
      <c r="F245" s="289"/>
      <c r="G245" s="289"/>
    </row>
    <row r="246" spans="3:7" s="56" customFormat="1" ht="13.5">
      <c r="C246" s="55"/>
      <c r="D246" s="289"/>
      <c r="E246" s="289"/>
      <c r="F246" s="289"/>
      <c r="G246" s="289"/>
    </row>
    <row r="247" spans="3:7" s="56" customFormat="1" ht="13.5">
      <c r="C247" s="55"/>
      <c r="D247" s="289"/>
      <c r="E247" s="289"/>
      <c r="F247" s="289"/>
      <c r="G247" s="289"/>
    </row>
    <row r="248" spans="3:7" s="56" customFormat="1" ht="13.5">
      <c r="C248" s="55"/>
      <c r="D248" s="289"/>
      <c r="E248" s="289"/>
      <c r="F248" s="289"/>
      <c r="G248" s="289"/>
    </row>
    <row r="249" spans="3:7" s="56" customFormat="1" ht="13.5">
      <c r="C249" s="55"/>
      <c r="D249" s="289"/>
      <c r="E249" s="289"/>
      <c r="F249" s="289"/>
      <c r="G249" s="289"/>
    </row>
    <row r="250" spans="3:7" s="56" customFormat="1" ht="13.5">
      <c r="C250" s="55"/>
      <c r="D250" s="289"/>
      <c r="E250" s="289"/>
      <c r="F250" s="289"/>
      <c r="G250" s="289"/>
    </row>
    <row r="251" spans="3:7" s="56" customFormat="1" ht="13.5">
      <c r="C251" s="55"/>
      <c r="D251" s="289"/>
      <c r="E251" s="289"/>
      <c r="F251" s="289"/>
      <c r="G251" s="289"/>
    </row>
    <row r="252" spans="3:7" s="56" customFormat="1" ht="13.5">
      <c r="C252" s="55"/>
      <c r="D252" s="289"/>
      <c r="E252" s="289"/>
      <c r="F252" s="289"/>
      <c r="G252" s="289"/>
    </row>
    <row r="253" spans="3:7" s="56" customFormat="1" ht="13.5">
      <c r="C253" s="55"/>
      <c r="D253" s="289"/>
      <c r="E253" s="289"/>
      <c r="F253" s="289"/>
      <c r="G253" s="289"/>
    </row>
    <row r="254" spans="3:7" s="56" customFormat="1" ht="13.5">
      <c r="C254" s="55"/>
      <c r="D254" s="289"/>
      <c r="E254" s="289"/>
      <c r="F254" s="289"/>
      <c r="G254" s="289"/>
    </row>
    <row r="255" spans="3:7" s="56" customFormat="1" ht="13.5">
      <c r="C255" s="55"/>
      <c r="D255" s="289"/>
      <c r="E255" s="289"/>
      <c r="F255" s="289"/>
      <c r="G255" s="289"/>
    </row>
    <row r="256" spans="3:7" s="56" customFormat="1" ht="13.5">
      <c r="C256" s="55"/>
      <c r="D256" s="289"/>
      <c r="E256" s="289"/>
      <c r="F256" s="289"/>
      <c r="G256" s="289"/>
    </row>
    <row r="257" spans="3:7" s="56" customFormat="1" ht="13.5">
      <c r="C257" s="55"/>
      <c r="D257" s="289"/>
      <c r="E257" s="289"/>
      <c r="F257" s="289"/>
      <c r="G257" s="289"/>
    </row>
    <row r="258" spans="3:7" s="56" customFormat="1" ht="13.5">
      <c r="C258" s="55"/>
      <c r="D258" s="289"/>
      <c r="E258" s="289"/>
      <c r="F258" s="289"/>
      <c r="G258" s="289"/>
    </row>
    <row r="259" spans="3:7" s="56" customFormat="1" ht="13.5">
      <c r="C259" s="55"/>
      <c r="D259" s="289"/>
      <c r="E259" s="289"/>
      <c r="F259" s="289"/>
      <c r="G259" s="289"/>
    </row>
    <row r="260" spans="3:7" s="56" customFormat="1" ht="13.5">
      <c r="C260" s="55"/>
      <c r="D260" s="289"/>
      <c r="E260" s="289"/>
      <c r="F260" s="289"/>
      <c r="G260" s="289"/>
    </row>
    <row r="261" spans="3:7" s="56" customFormat="1" ht="13.5">
      <c r="C261" s="55"/>
      <c r="D261" s="289"/>
      <c r="E261" s="289"/>
      <c r="F261" s="289"/>
      <c r="G261" s="289"/>
    </row>
    <row r="262" spans="3:7" s="56" customFormat="1" ht="13.5">
      <c r="C262" s="55"/>
      <c r="D262" s="289"/>
      <c r="E262" s="289"/>
      <c r="F262" s="289"/>
      <c r="G262" s="289"/>
    </row>
    <row r="263" spans="3:7" s="56" customFormat="1" ht="13.5">
      <c r="C263" s="55"/>
      <c r="D263" s="289"/>
      <c r="E263" s="289"/>
      <c r="F263" s="289"/>
      <c r="G263" s="289"/>
    </row>
    <row r="264" spans="3:7" s="56" customFormat="1" ht="13.5">
      <c r="C264" s="55"/>
      <c r="D264" s="289"/>
      <c r="E264" s="289"/>
      <c r="F264" s="289"/>
      <c r="G264" s="289"/>
    </row>
    <row r="265" spans="3:7" s="56" customFormat="1" ht="13.5">
      <c r="C265" s="55"/>
      <c r="D265" s="289"/>
      <c r="E265" s="289"/>
      <c r="F265" s="289"/>
      <c r="G265" s="289"/>
    </row>
    <row r="266" spans="3:7" s="56" customFormat="1" ht="13.5">
      <c r="C266" s="55"/>
      <c r="D266" s="289"/>
      <c r="E266" s="289"/>
      <c r="F266" s="289"/>
      <c r="G266" s="289"/>
    </row>
    <row r="267" spans="3:7" s="56" customFormat="1" ht="13.5">
      <c r="C267" s="55"/>
      <c r="D267" s="289"/>
      <c r="E267" s="289"/>
      <c r="F267" s="289"/>
      <c r="G267" s="289"/>
    </row>
    <row r="268" spans="3:7" s="56" customFormat="1" ht="13.5">
      <c r="C268" s="55"/>
      <c r="D268" s="289"/>
      <c r="E268" s="289"/>
      <c r="F268" s="289"/>
      <c r="G268" s="289"/>
    </row>
    <row r="269" spans="3:7" s="56" customFormat="1" ht="13.5">
      <c r="C269" s="55"/>
      <c r="D269" s="289"/>
      <c r="E269" s="289"/>
      <c r="F269" s="289"/>
      <c r="G269" s="289"/>
    </row>
    <row r="270" spans="3:7" s="56" customFormat="1" ht="13.5">
      <c r="C270" s="55"/>
      <c r="D270" s="289"/>
      <c r="E270" s="289"/>
      <c r="F270" s="289"/>
      <c r="G270" s="289"/>
    </row>
    <row r="271" spans="3:7" s="56" customFormat="1" ht="13.5">
      <c r="C271" s="55"/>
      <c r="D271" s="289"/>
      <c r="E271" s="289"/>
      <c r="F271" s="289"/>
      <c r="G271" s="289"/>
    </row>
    <row r="272" spans="3:7" s="56" customFormat="1" ht="13.5">
      <c r="C272" s="55"/>
      <c r="D272" s="289"/>
      <c r="E272" s="289"/>
      <c r="F272" s="289"/>
      <c r="G272" s="289"/>
    </row>
    <row r="273" spans="3:7" s="56" customFormat="1" ht="13.5">
      <c r="C273" s="55"/>
      <c r="D273" s="289"/>
      <c r="E273" s="289"/>
      <c r="F273" s="289"/>
      <c r="G273" s="289"/>
    </row>
    <row r="274" spans="3:7" s="56" customFormat="1" ht="13.5">
      <c r="C274" s="55"/>
      <c r="D274" s="289"/>
      <c r="E274" s="289"/>
      <c r="F274" s="289"/>
      <c r="G274" s="289"/>
    </row>
    <row r="275" spans="3:7" s="56" customFormat="1" ht="13.5">
      <c r="C275" s="55"/>
      <c r="D275" s="289"/>
      <c r="E275" s="289"/>
      <c r="F275" s="289"/>
      <c r="G275" s="289"/>
    </row>
    <row r="276" spans="3:7" s="56" customFormat="1" ht="13.5">
      <c r="C276" s="55"/>
      <c r="D276" s="289"/>
      <c r="E276" s="289"/>
      <c r="F276" s="289"/>
      <c r="G276" s="289"/>
    </row>
    <row r="277" spans="3:7" s="56" customFormat="1" ht="13.5">
      <c r="C277" s="55"/>
      <c r="D277" s="289"/>
      <c r="E277" s="289"/>
      <c r="F277" s="289"/>
      <c r="G277" s="289"/>
    </row>
    <row r="278" spans="3:7" s="56" customFormat="1" ht="13.5">
      <c r="C278" s="55"/>
      <c r="D278" s="289"/>
      <c r="E278" s="289"/>
      <c r="F278" s="289"/>
      <c r="G278" s="289"/>
    </row>
    <row r="279" spans="3:7" s="56" customFormat="1" ht="13.5">
      <c r="C279" s="55"/>
      <c r="D279" s="289"/>
      <c r="E279" s="289"/>
      <c r="F279" s="289"/>
      <c r="G279" s="289"/>
    </row>
    <row r="280" spans="3:7" s="56" customFormat="1" ht="13.5">
      <c r="C280" s="55"/>
      <c r="D280" s="289"/>
      <c r="E280" s="289"/>
      <c r="F280" s="289"/>
      <c r="G280" s="289"/>
    </row>
    <row r="281" spans="3:7" s="56" customFormat="1" ht="13.5">
      <c r="C281" s="55"/>
      <c r="D281" s="289"/>
      <c r="E281" s="289"/>
      <c r="F281" s="289"/>
      <c r="G281" s="289"/>
    </row>
    <row r="282" spans="3:7" s="56" customFormat="1" ht="13.5">
      <c r="C282" s="55"/>
      <c r="D282" s="289"/>
      <c r="E282" s="289"/>
      <c r="F282" s="289"/>
      <c r="G282" s="289"/>
    </row>
    <row r="283" spans="3:7" s="56" customFormat="1" ht="13.5">
      <c r="C283" s="55"/>
      <c r="D283" s="289"/>
      <c r="E283" s="289"/>
      <c r="F283" s="289"/>
      <c r="G283" s="289"/>
    </row>
    <row r="284" spans="3:7" s="56" customFormat="1" ht="13.5">
      <c r="C284" s="55"/>
      <c r="D284" s="289"/>
      <c r="E284" s="289"/>
      <c r="F284" s="289"/>
      <c r="G284" s="289"/>
    </row>
    <row r="285" spans="3:7" s="56" customFormat="1" ht="13.5">
      <c r="C285" s="55"/>
      <c r="D285" s="289"/>
      <c r="E285" s="289"/>
      <c r="F285" s="289"/>
      <c r="G285" s="289"/>
    </row>
    <row r="286" spans="3:7" s="56" customFormat="1" ht="13.5">
      <c r="C286" s="55"/>
      <c r="D286" s="289"/>
      <c r="E286" s="289"/>
      <c r="F286" s="289"/>
      <c r="G286" s="289"/>
    </row>
    <row r="287" spans="3:7" s="56" customFormat="1" ht="13.5">
      <c r="C287" s="55"/>
      <c r="D287" s="289"/>
      <c r="E287" s="289"/>
      <c r="F287" s="289"/>
      <c r="G287" s="289"/>
    </row>
    <row r="288" spans="3:7" s="56" customFormat="1" ht="13.5">
      <c r="C288" s="55"/>
      <c r="D288" s="289"/>
      <c r="E288" s="289"/>
      <c r="F288" s="289"/>
      <c r="G288" s="289"/>
    </row>
    <row r="289" spans="3:7" s="56" customFormat="1" ht="13.5">
      <c r="C289" s="55"/>
      <c r="D289" s="289"/>
      <c r="E289" s="289"/>
      <c r="F289" s="289"/>
      <c r="G289" s="289"/>
    </row>
    <row r="290" spans="3:7" s="56" customFormat="1" ht="13.5">
      <c r="C290" s="55"/>
      <c r="D290" s="289"/>
      <c r="E290" s="289"/>
      <c r="F290" s="289"/>
      <c r="G290" s="289"/>
    </row>
    <row r="291" spans="3:7" s="56" customFormat="1" ht="13.5">
      <c r="C291" s="55"/>
      <c r="D291" s="289"/>
      <c r="E291" s="289"/>
      <c r="F291" s="289"/>
      <c r="G291" s="289"/>
    </row>
    <row r="292" spans="3:7" s="56" customFormat="1" ht="13.5">
      <c r="C292" s="55"/>
      <c r="D292" s="289"/>
      <c r="E292" s="289"/>
      <c r="F292" s="289"/>
      <c r="G292" s="289"/>
    </row>
    <row r="293" spans="3:7" s="56" customFormat="1" ht="13.5">
      <c r="C293" s="55"/>
      <c r="D293" s="289"/>
      <c r="E293" s="289"/>
      <c r="F293" s="289"/>
      <c r="G293" s="289"/>
    </row>
    <row r="294" spans="3:7" s="56" customFormat="1" ht="13.5">
      <c r="C294" s="55"/>
      <c r="D294" s="289"/>
      <c r="E294" s="289"/>
      <c r="F294" s="289"/>
      <c r="G294" s="289"/>
    </row>
    <row r="295" spans="3:7" s="56" customFormat="1" ht="13.5">
      <c r="C295" s="55"/>
      <c r="D295" s="289"/>
      <c r="E295" s="289"/>
      <c r="F295" s="289"/>
      <c r="G295" s="289"/>
    </row>
    <row r="296" spans="3:7" s="56" customFormat="1" ht="13.5">
      <c r="C296" s="55"/>
      <c r="D296" s="289"/>
      <c r="E296" s="289"/>
      <c r="F296" s="289"/>
      <c r="G296" s="289"/>
    </row>
    <row r="297" spans="3:7" s="56" customFormat="1" ht="13.5">
      <c r="C297" s="55"/>
      <c r="D297" s="289"/>
      <c r="E297" s="289"/>
      <c r="F297" s="289"/>
      <c r="G297" s="289"/>
    </row>
    <row r="298" spans="3:7" s="56" customFormat="1" ht="13.5">
      <c r="C298" s="55"/>
      <c r="D298" s="289"/>
      <c r="E298" s="289"/>
      <c r="F298" s="289"/>
      <c r="G298" s="289"/>
    </row>
    <row r="299" spans="3:7" s="56" customFormat="1" ht="13.5">
      <c r="C299" s="55"/>
      <c r="D299" s="289"/>
      <c r="E299" s="289"/>
      <c r="F299" s="289"/>
      <c r="G299" s="289"/>
    </row>
    <row r="300" spans="3:7" s="56" customFormat="1" ht="13.5">
      <c r="C300" s="55"/>
      <c r="D300" s="289"/>
      <c r="E300" s="289"/>
      <c r="F300" s="289"/>
      <c r="G300" s="289"/>
    </row>
    <row r="301" spans="3:7" s="56" customFormat="1" ht="13.5">
      <c r="C301" s="55"/>
      <c r="D301" s="289"/>
      <c r="E301" s="289"/>
      <c r="F301" s="289"/>
      <c r="G301" s="289"/>
    </row>
    <row r="302" spans="3:7" s="56" customFormat="1" ht="13.5">
      <c r="C302" s="55"/>
      <c r="D302" s="289"/>
      <c r="E302" s="289"/>
      <c r="F302" s="289"/>
      <c r="G302" s="289"/>
    </row>
    <row r="303" spans="3:7" s="56" customFormat="1" ht="13.5">
      <c r="C303" s="55"/>
      <c r="D303" s="289"/>
      <c r="E303" s="289"/>
      <c r="F303" s="289"/>
      <c r="G303" s="289"/>
    </row>
    <row r="304" spans="3:7" s="56" customFormat="1" ht="13.5">
      <c r="C304" s="55"/>
      <c r="D304" s="289"/>
      <c r="E304" s="289"/>
      <c r="F304" s="289"/>
      <c r="G304" s="289"/>
    </row>
    <row r="305" spans="3:7" s="56" customFormat="1" ht="13.5">
      <c r="C305" s="55"/>
      <c r="D305" s="289"/>
      <c r="E305" s="289"/>
      <c r="F305" s="289"/>
      <c r="G305" s="289"/>
    </row>
    <row r="306" spans="3:7" s="56" customFormat="1" ht="13.5">
      <c r="C306" s="55"/>
      <c r="D306" s="289"/>
      <c r="E306" s="289"/>
      <c r="F306" s="289"/>
      <c r="G306" s="289"/>
    </row>
    <row r="307" spans="3:7" s="56" customFormat="1" ht="13.5">
      <c r="C307" s="55"/>
      <c r="D307" s="289"/>
      <c r="E307" s="289"/>
      <c r="F307" s="289"/>
      <c r="G307" s="289"/>
    </row>
    <row r="308" spans="3:7" s="56" customFormat="1" ht="13.5">
      <c r="C308" s="55"/>
      <c r="D308" s="289"/>
      <c r="E308" s="289"/>
      <c r="F308" s="289"/>
      <c r="G308" s="289"/>
    </row>
    <row r="309" spans="3:7" s="56" customFormat="1" ht="13.5">
      <c r="C309" s="55"/>
      <c r="D309" s="289"/>
      <c r="E309" s="289"/>
      <c r="F309" s="289"/>
      <c r="G309" s="289"/>
    </row>
    <row r="310" spans="3:7" s="56" customFormat="1" ht="13.5">
      <c r="C310" s="55"/>
      <c r="D310" s="289"/>
      <c r="E310" s="289"/>
      <c r="F310" s="289"/>
      <c r="G310" s="289"/>
    </row>
    <row r="311" spans="3:7" s="56" customFormat="1" ht="13.5">
      <c r="C311" s="55"/>
      <c r="D311" s="289"/>
      <c r="E311" s="289"/>
      <c r="F311" s="289"/>
      <c r="G311" s="289"/>
    </row>
    <row r="312" spans="3:7" s="56" customFormat="1" ht="13.5">
      <c r="C312" s="55"/>
      <c r="D312" s="289"/>
      <c r="E312" s="289"/>
      <c r="F312" s="289"/>
      <c r="G312" s="289"/>
    </row>
    <row r="313" spans="3:7" s="56" customFormat="1" ht="13.5">
      <c r="C313" s="55"/>
      <c r="D313" s="289"/>
      <c r="E313" s="289"/>
      <c r="F313" s="289"/>
      <c r="G313" s="289"/>
    </row>
    <row r="314" spans="3:7" s="56" customFormat="1" ht="13.5">
      <c r="C314" s="55"/>
      <c r="D314" s="289"/>
      <c r="E314" s="289"/>
      <c r="F314" s="289"/>
      <c r="G314" s="289"/>
    </row>
    <row r="315" spans="3:7" s="56" customFormat="1" ht="13.5">
      <c r="C315" s="55"/>
      <c r="D315" s="289"/>
      <c r="E315" s="289"/>
      <c r="F315" s="289"/>
      <c r="G315" s="289"/>
    </row>
    <row r="316" spans="3:7" s="56" customFormat="1" ht="13.5">
      <c r="C316" s="55"/>
      <c r="D316" s="289"/>
      <c r="E316" s="289"/>
      <c r="F316" s="289"/>
      <c r="G316" s="289"/>
    </row>
    <row r="317" spans="3:7" s="56" customFormat="1" ht="13.5">
      <c r="C317" s="55"/>
      <c r="D317" s="289"/>
      <c r="E317" s="289"/>
      <c r="F317" s="289"/>
      <c r="G317" s="289"/>
    </row>
    <row r="318" spans="3:7" s="56" customFormat="1" ht="13.5">
      <c r="C318" s="55"/>
      <c r="D318" s="289"/>
      <c r="E318" s="289"/>
      <c r="F318" s="289"/>
      <c r="G318" s="289"/>
    </row>
    <row r="319" spans="3:7" s="56" customFormat="1" ht="13.5">
      <c r="C319" s="55"/>
      <c r="D319" s="289"/>
      <c r="E319" s="289"/>
      <c r="F319" s="289"/>
      <c r="G319" s="289"/>
    </row>
    <row r="320" spans="3:7" s="56" customFormat="1" ht="13.5">
      <c r="C320" s="55"/>
      <c r="D320" s="289"/>
      <c r="E320" s="289"/>
      <c r="F320" s="289"/>
      <c r="G320" s="289"/>
    </row>
    <row r="321" spans="3:7" s="56" customFormat="1" ht="13.5">
      <c r="C321" s="55"/>
      <c r="D321" s="289"/>
      <c r="E321" s="289"/>
      <c r="F321" s="289"/>
      <c r="G321" s="289"/>
    </row>
    <row r="322" spans="3:7" s="56" customFormat="1" ht="13.5">
      <c r="C322" s="55"/>
      <c r="D322" s="289"/>
      <c r="E322" s="289"/>
      <c r="F322" s="289"/>
      <c r="G322" s="289"/>
    </row>
    <row r="323" spans="3:7" s="56" customFormat="1" ht="13.5">
      <c r="C323" s="55"/>
      <c r="D323" s="289"/>
      <c r="E323" s="289"/>
      <c r="F323" s="289"/>
      <c r="G323" s="289"/>
    </row>
    <row r="324" spans="3:7" s="56" customFormat="1" ht="13.5">
      <c r="C324" s="55"/>
      <c r="D324" s="289"/>
      <c r="E324" s="289"/>
      <c r="F324" s="289"/>
      <c r="G324" s="289"/>
    </row>
    <row r="325" spans="3:7" s="56" customFormat="1" ht="13.5">
      <c r="C325" s="55"/>
      <c r="D325" s="289"/>
      <c r="E325" s="289"/>
      <c r="F325" s="289"/>
      <c r="G325" s="289"/>
    </row>
    <row r="326" spans="3:7" s="56" customFormat="1" ht="13.5">
      <c r="C326" s="55"/>
      <c r="D326" s="289"/>
      <c r="E326" s="289"/>
      <c r="F326" s="289"/>
      <c r="G326" s="289"/>
    </row>
    <row r="327" spans="3:7" s="56" customFormat="1" ht="13.5">
      <c r="C327" s="55"/>
      <c r="D327" s="289"/>
      <c r="E327" s="289"/>
      <c r="F327" s="289"/>
      <c r="G327" s="289"/>
    </row>
    <row r="328" spans="3:7" s="56" customFormat="1" ht="13.5">
      <c r="C328" s="55"/>
      <c r="D328" s="289"/>
      <c r="E328" s="289"/>
      <c r="F328" s="289"/>
      <c r="G328" s="289"/>
    </row>
    <row r="329" spans="3:7" s="56" customFormat="1" ht="13.5">
      <c r="C329" s="55"/>
      <c r="D329" s="289"/>
      <c r="E329" s="289"/>
      <c r="F329" s="289"/>
      <c r="G329" s="289"/>
    </row>
    <row r="330" spans="3:7" s="56" customFormat="1" ht="13.5">
      <c r="C330" s="55"/>
      <c r="D330" s="289"/>
      <c r="E330" s="289"/>
      <c r="F330" s="289"/>
      <c r="G330" s="289"/>
    </row>
    <row r="331" spans="3:7" s="56" customFormat="1" ht="13.5">
      <c r="C331" s="55"/>
      <c r="D331" s="289"/>
      <c r="E331" s="289"/>
      <c r="F331" s="289"/>
      <c r="G331" s="289"/>
    </row>
    <row r="332" spans="3:7" s="56" customFormat="1" ht="13.5">
      <c r="C332" s="55"/>
      <c r="D332" s="289"/>
      <c r="E332" s="289"/>
      <c r="F332" s="289"/>
      <c r="G332" s="289"/>
    </row>
    <row r="333" spans="3:7" s="56" customFormat="1" ht="13.5">
      <c r="C333" s="55"/>
      <c r="D333" s="289"/>
      <c r="E333" s="289"/>
      <c r="F333" s="289"/>
      <c r="G333" s="289"/>
    </row>
    <row r="334" spans="3:7" s="56" customFormat="1" ht="13.5">
      <c r="C334" s="55"/>
      <c r="D334" s="289"/>
      <c r="E334" s="289"/>
      <c r="F334" s="289"/>
      <c r="G334" s="289"/>
    </row>
    <row r="335" spans="3:7" s="56" customFormat="1" ht="13.5">
      <c r="C335" s="55"/>
      <c r="D335" s="289"/>
      <c r="E335" s="289"/>
      <c r="F335" s="289"/>
      <c r="G335" s="289"/>
    </row>
    <row r="336" spans="3:7" s="56" customFormat="1" ht="13.5">
      <c r="C336" s="55"/>
      <c r="D336" s="289"/>
      <c r="E336" s="289"/>
      <c r="F336" s="289"/>
      <c r="G336" s="289"/>
    </row>
    <row r="337" spans="3:7" s="56" customFormat="1" ht="13.5">
      <c r="C337" s="55"/>
      <c r="D337" s="289"/>
      <c r="E337" s="289"/>
      <c r="F337" s="289"/>
      <c r="G337" s="289"/>
    </row>
    <row r="338" spans="3:7" s="56" customFormat="1" ht="13.5">
      <c r="C338" s="55"/>
      <c r="D338" s="289"/>
      <c r="E338" s="289"/>
      <c r="F338" s="289"/>
      <c r="G338" s="289"/>
    </row>
    <row r="339" spans="3:7" s="56" customFormat="1" ht="13.5">
      <c r="C339" s="55"/>
      <c r="D339" s="289"/>
      <c r="E339" s="289"/>
      <c r="F339" s="289"/>
      <c r="G339" s="289"/>
    </row>
    <row r="340" spans="3:7" s="56" customFormat="1" ht="13.5">
      <c r="C340" s="55"/>
      <c r="D340" s="289"/>
      <c r="E340" s="289"/>
      <c r="F340" s="289"/>
      <c r="G340" s="289"/>
    </row>
    <row r="341" spans="3:7" s="56" customFormat="1" ht="13.5">
      <c r="C341" s="55"/>
      <c r="D341" s="289"/>
      <c r="E341" s="289"/>
      <c r="F341" s="289"/>
      <c r="G341" s="289"/>
    </row>
    <row r="342" spans="3:7" s="56" customFormat="1" ht="13.5">
      <c r="C342" s="55"/>
      <c r="D342" s="289"/>
      <c r="E342" s="289"/>
      <c r="F342" s="289"/>
      <c r="G342" s="289"/>
    </row>
    <row r="343" spans="3:7" s="56" customFormat="1" ht="13.5">
      <c r="C343" s="55"/>
      <c r="D343" s="289"/>
      <c r="E343" s="289"/>
      <c r="F343" s="289"/>
      <c r="G343" s="289"/>
    </row>
    <row r="344" spans="3:7" s="56" customFormat="1" ht="13.5">
      <c r="C344" s="55"/>
      <c r="D344" s="289"/>
      <c r="E344" s="289"/>
      <c r="F344" s="289"/>
      <c r="G344" s="289"/>
    </row>
    <row r="345" spans="3:7" s="56" customFormat="1" ht="13.5">
      <c r="C345" s="55"/>
      <c r="D345" s="289"/>
      <c r="E345" s="289"/>
      <c r="F345" s="289"/>
      <c r="G345" s="289"/>
    </row>
    <row r="346" spans="3:7" s="56" customFormat="1" ht="13.5">
      <c r="C346" s="55"/>
      <c r="D346" s="289"/>
      <c r="E346" s="289"/>
      <c r="F346" s="289"/>
      <c r="G346" s="289"/>
    </row>
    <row r="347" spans="3:7" s="56" customFormat="1" ht="13.5">
      <c r="C347" s="55"/>
      <c r="D347" s="289"/>
      <c r="E347" s="289"/>
      <c r="F347" s="289"/>
      <c r="G347" s="289"/>
    </row>
    <row r="348" spans="3:7" s="56" customFormat="1" ht="13.5">
      <c r="C348" s="55"/>
      <c r="D348" s="289"/>
      <c r="E348" s="289"/>
      <c r="F348" s="289"/>
      <c r="G348" s="289"/>
    </row>
    <row r="349" spans="3:7" s="56" customFormat="1" ht="13.5">
      <c r="C349" s="55"/>
      <c r="D349" s="289"/>
      <c r="E349" s="289"/>
      <c r="F349" s="289"/>
      <c r="G349" s="289"/>
    </row>
    <row r="350" spans="3:7" s="56" customFormat="1" ht="13.5">
      <c r="C350" s="55"/>
      <c r="D350" s="289"/>
      <c r="E350" s="289"/>
      <c r="F350" s="289"/>
      <c r="G350" s="289"/>
    </row>
    <row r="351" spans="3:7" s="56" customFormat="1" ht="13.5">
      <c r="C351" s="55"/>
      <c r="D351" s="289"/>
      <c r="E351" s="289"/>
      <c r="F351" s="289"/>
      <c r="G351" s="289"/>
    </row>
    <row r="352" spans="3:7" s="56" customFormat="1" ht="13.5">
      <c r="C352" s="55"/>
      <c r="D352" s="289"/>
      <c r="E352" s="289"/>
      <c r="F352" s="289"/>
      <c r="G352" s="289"/>
    </row>
    <row r="353" spans="3:7" s="56" customFormat="1" ht="13.5">
      <c r="C353" s="55"/>
      <c r="D353" s="289"/>
      <c r="E353" s="289"/>
      <c r="F353" s="289"/>
      <c r="G353" s="289"/>
    </row>
    <row r="354" spans="3:7" s="56" customFormat="1" ht="13.5">
      <c r="C354" s="55"/>
      <c r="D354" s="289"/>
      <c r="E354" s="289"/>
      <c r="F354" s="289"/>
      <c r="G354" s="289"/>
    </row>
    <row r="355" spans="3:7" s="56" customFormat="1" ht="13.5">
      <c r="C355" s="55"/>
      <c r="D355" s="289"/>
      <c r="E355" s="289"/>
      <c r="F355" s="289"/>
      <c r="G355" s="289"/>
    </row>
    <row r="356" spans="3:7" s="56" customFormat="1" ht="13.5">
      <c r="C356" s="55"/>
      <c r="D356" s="289"/>
      <c r="E356" s="289"/>
      <c r="F356" s="289"/>
      <c r="G356" s="289"/>
    </row>
    <row r="357" spans="3:7" s="56" customFormat="1" ht="13.5">
      <c r="C357" s="55"/>
      <c r="D357" s="289"/>
      <c r="E357" s="289"/>
      <c r="F357" s="289"/>
      <c r="G357" s="289"/>
    </row>
    <row r="358" spans="3:7" s="56" customFormat="1" ht="13.5">
      <c r="C358" s="55"/>
      <c r="D358" s="289"/>
      <c r="E358" s="289"/>
      <c r="F358" s="289"/>
      <c r="G358" s="289"/>
    </row>
    <row r="359" spans="3:7" s="56" customFormat="1" ht="13.5">
      <c r="C359" s="55"/>
      <c r="D359" s="289"/>
      <c r="E359" s="289"/>
      <c r="F359" s="289"/>
      <c r="G359" s="289"/>
    </row>
    <row r="360" spans="3:7" s="56" customFormat="1" ht="13.5">
      <c r="C360" s="55"/>
      <c r="D360" s="289"/>
      <c r="E360" s="289"/>
      <c r="F360" s="289"/>
      <c r="G360" s="289"/>
    </row>
    <row r="361" spans="3:7" s="56" customFormat="1" ht="13.5">
      <c r="C361" s="55"/>
      <c r="D361" s="289"/>
      <c r="E361" s="289"/>
      <c r="F361" s="289"/>
      <c r="G361" s="289"/>
    </row>
    <row r="362" spans="3:7" s="56" customFormat="1" ht="13.5">
      <c r="C362" s="55"/>
      <c r="D362" s="289"/>
      <c r="E362" s="289"/>
      <c r="F362" s="289"/>
      <c r="G362" s="289"/>
    </row>
    <row r="363" spans="3:7" s="56" customFormat="1" ht="13.5">
      <c r="C363" s="55"/>
      <c r="D363" s="289"/>
      <c r="E363" s="289"/>
      <c r="F363" s="289"/>
      <c r="G363" s="289"/>
    </row>
    <row r="364" spans="3:7" s="56" customFormat="1" ht="13.5">
      <c r="C364" s="55"/>
      <c r="D364" s="289"/>
      <c r="E364" s="289"/>
      <c r="F364" s="289"/>
      <c r="G364" s="289"/>
    </row>
    <row r="365" spans="3:7" s="56" customFormat="1" ht="13.5">
      <c r="C365" s="55"/>
      <c r="D365" s="289"/>
      <c r="E365" s="289"/>
      <c r="F365" s="289"/>
      <c r="G365" s="289"/>
    </row>
    <row r="366" spans="3:7" s="56" customFormat="1" ht="13.5">
      <c r="C366" s="55"/>
      <c r="D366" s="289"/>
      <c r="E366" s="289"/>
      <c r="F366" s="289"/>
      <c r="G366" s="289"/>
    </row>
    <row r="367" spans="3:7" s="56" customFormat="1" ht="13.5">
      <c r="C367" s="55"/>
      <c r="D367" s="289"/>
      <c r="E367" s="289"/>
      <c r="F367" s="289"/>
      <c r="G367" s="289"/>
    </row>
    <row r="368" spans="3:7" s="56" customFormat="1" ht="13.5">
      <c r="C368" s="55"/>
      <c r="D368" s="289"/>
      <c r="E368" s="289"/>
      <c r="F368" s="289"/>
      <c r="G368" s="289"/>
    </row>
    <row r="369" spans="3:7" s="56" customFormat="1" ht="13.5">
      <c r="C369" s="55"/>
      <c r="D369" s="289"/>
      <c r="E369" s="289"/>
      <c r="F369" s="289"/>
      <c r="G369" s="289"/>
    </row>
    <row r="370" spans="3:7" s="56" customFormat="1" ht="13.5">
      <c r="C370" s="55"/>
      <c r="D370" s="289"/>
      <c r="E370" s="289"/>
      <c r="F370" s="289"/>
      <c r="G370" s="289"/>
    </row>
    <row r="371" spans="3:7" s="56" customFormat="1" ht="13.5">
      <c r="C371" s="55"/>
      <c r="D371" s="289"/>
      <c r="E371" s="289"/>
      <c r="F371" s="289"/>
      <c r="G371" s="289"/>
    </row>
    <row r="372" spans="3:7" s="56" customFormat="1" ht="13.5">
      <c r="C372" s="55"/>
      <c r="D372" s="289"/>
      <c r="E372" s="289"/>
      <c r="F372" s="289"/>
      <c r="G372" s="289"/>
    </row>
    <row r="373" spans="3:7" s="56" customFormat="1" ht="13.5">
      <c r="C373" s="55"/>
      <c r="D373" s="289"/>
      <c r="E373" s="289"/>
      <c r="F373" s="289"/>
      <c r="G373" s="289"/>
    </row>
    <row r="374" spans="3:7" s="56" customFormat="1" ht="13.5">
      <c r="C374" s="55"/>
      <c r="D374" s="289"/>
      <c r="E374" s="289"/>
      <c r="F374" s="289"/>
      <c r="G374" s="289"/>
    </row>
    <row r="375" spans="3:7" s="56" customFormat="1" ht="13.5">
      <c r="C375" s="55"/>
      <c r="D375" s="289"/>
      <c r="E375" s="289"/>
      <c r="F375" s="289"/>
      <c r="G375" s="289"/>
    </row>
    <row r="376" spans="3:7" s="56" customFormat="1" ht="13.5">
      <c r="C376" s="55"/>
      <c r="D376" s="289"/>
      <c r="E376" s="289"/>
      <c r="F376" s="289"/>
      <c r="G376" s="289"/>
    </row>
    <row r="377" spans="3:7" s="56" customFormat="1" ht="13.5">
      <c r="C377" s="55"/>
      <c r="D377" s="289"/>
      <c r="E377" s="289"/>
      <c r="F377" s="289"/>
      <c r="G377" s="289"/>
    </row>
    <row r="378" spans="3:7" s="56" customFormat="1" ht="13.5">
      <c r="C378" s="55"/>
      <c r="D378" s="289"/>
      <c r="E378" s="289"/>
      <c r="F378" s="289"/>
      <c r="G378" s="289"/>
    </row>
    <row r="379" spans="3:7" s="56" customFormat="1" ht="13.5">
      <c r="C379" s="55"/>
      <c r="D379" s="289"/>
      <c r="E379" s="289"/>
      <c r="F379" s="289"/>
      <c r="G379" s="289"/>
    </row>
    <row r="380" spans="3:7" s="56" customFormat="1" ht="13.5">
      <c r="C380" s="55"/>
      <c r="D380" s="289"/>
      <c r="E380" s="289"/>
      <c r="F380" s="289"/>
      <c r="G380" s="289"/>
    </row>
    <row r="381" spans="3:7" s="56" customFormat="1" ht="13.5">
      <c r="C381" s="55"/>
      <c r="D381" s="289"/>
      <c r="E381" s="289"/>
      <c r="F381" s="289"/>
      <c r="G381" s="289"/>
    </row>
    <row r="382" spans="3:7" s="56" customFormat="1" ht="13.5">
      <c r="C382" s="55"/>
      <c r="D382" s="289"/>
      <c r="E382" s="289"/>
      <c r="F382" s="289"/>
      <c r="G382" s="289"/>
    </row>
    <row r="383" spans="3:7" s="56" customFormat="1" ht="13.5">
      <c r="C383" s="55"/>
      <c r="D383" s="289"/>
      <c r="E383" s="289"/>
      <c r="F383" s="289"/>
      <c r="G383" s="289"/>
    </row>
    <row r="384" spans="3:7" s="56" customFormat="1" ht="13.5">
      <c r="C384" s="55"/>
      <c r="D384" s="289"/>
      <c r="E384" s="289"/>
      <c r="F384" s="289"/>
      <c r="G384" s="289"/>
    </row>
    <row r="385" spans="3:7" s="56" customFormat="1" ht="13.5">
      <c r="C385" s="55"/>
      <c r="D385" s="289"/>
      <c r="E385" s="289"/>
      <c r="F385" s="289"/>
      <c r="G385" s="289"/>
    </row>
    <row r="386" spans="3:7" s="56" customFormat="1" ht="13.5">
      <c r="C386" s="55"/>
      <c r="D386" s="289"/>
      <c r="E386" s="289"/>
      <c r="F386" s="289"/>
      <c r="G386" s="289"/>
    </row>
    <row r="387" spans="3:7" s="56" customFormat="1" ht="13.5">
      <c r="C387" s="55"/>
      <c r="D387" s="289"/>
      <c r="E387" s="289"/>
      <c r="F387" s="289"/>
      <c r="G387" s="289"/>
    </row>
    <row r="388" spans="3:7" s="56" customFormat="1" ht="13.5">
      <c r="C388" s="55"/>
      <c r="D388" s="289"/>
      <c r="E388" s="289"/>
      <c r="F388" s="289"/>
      <c r="G388" s="289"/>
    </row>
    <row r="389" spans="3:7" s="56" customFormat="1" ht="13.5">
      <c r="C389" s="55"/>
      <c r="D389" s="289"/>
      <c r="E389" s="289"/>
      <c r="F389" s="289"/>
      <c r="G389" s="289"/>
    </row>
    <row r="390" spans="3:7" s="56" customFormat="1" ht="13.5">
      <c r="C390" s="55"/>
      <c r="D390" s="289"/>
      <c r="E390" s="289"/>
      <c r="F390" s="289"/>
      <c r="G390" s="289"/>
    </row>
    <row r="391" spans="3:7" s="56" customFormat="1" ht="13.5">
      <c r="C391" s="55"/>
      <c r="D391" s="289"/>
      <c r="E391" s="289"/>
      <c r="F391" s="289"/>
      <c r="G391" s="289"/>
    </row>
    <row r="392" spans="3:7" s="56" customFormat="1" ht="13.5">
      <c r="C392" s="55"/>
      <c r="D392" s="289"/>
      <c r="E392" s="289"/>
      <c r="F392" s="289"/>
      <c r="G392" s="289"/>
    </row>
    <row r="393" spans="3:7" s="56" customFormat="1" ht="13.5">
      <c r="C393" s="55"/>
      <c r="D393" s="289"/>
      <c r="E393" s="289"/>
      <c r="F393" s="289"/>
      <c r="G393" s="289"/>
    </row>
    <row r="394" spans="3:7" s="56" customFormat="1" ht="13.5">
      <c r="C394" s="55"/>
      <c r="D394" s="289"/>
      <c r="E394" s="289"/>
      <c r="F394" s="289"/>
      <c r="G394" s="289"/>
    </row>
    <row r="395" spans="3:7" s="56" customFormat="1" ht="13.5">
      <c r="C395" s="55"/>
      <c r="D395" s="289"/>
      <c r="E395" s="289"/>
      <c r="F395" s="289"/>
      <c r="G395" s="289"/>
    </row>
    <row r="396" spans="3:7" s="56" customFormat="1" ht="13.5">
      <c r="C396" s="55"/>
      <c r="D396" s="289"/>
      <c r="E396" s="289"/>
      <c r="F396" s="289"/>
      <c r="G396" s="289"/>
    </row>
    <row r="397" spans="3:7" s="56" customFormat="1" ht="13.5">
      <c r="C397" s="55"/>
      <c r="D397" s="289"/>
      <c r="E397" s="289"/>
      <c r="F397" s="289"/>
      <c r="G397" s="289"/>
    </row>
    <row r="398" spans="3:7" s="56" customFormat="1" ht="13.5">
      <c r="C398" s="55"/>
      <c r="D398" s="289"/>
      <c r="E398" s="289"/>
      <c r="F398" s="289"/>
      <c r="G398" s="289"/>
    </row>
    <row r="399" spans="3:7" s="56" customFormat="1" ht="13.5">
      <c r="C399" s="55"/>
      <c r="D399" s="289"/>
      <c r="E399" s="289"/>
      <c r="F399" s="289"/>
      <c r="G399" s="289"/>
    </row>
    <row r="400" spans="3:7" s="56" customFormat="1" ht="13.5">
      <c r="C400" s="55"/>
      <c r="D400" s="289"/>
      <c r="E400" s="289"/>
      <c r="F400" s="289"/>
      <c r="G400" s="289"/>
    </row>
    <row r="401" spans="3:7" s="56" customFormat="1" ht="13.5">
      <c r="C401" s="55"/>
      <c r="D401" s="289"/>
      <c r="E401" s="289"/>
      <c r="F401" s="289"/>
      <c r="G401" s="289"/>
    </row>
    <row r="402" spans="3:7" s="56" customFormat="1" ht="13.5">
      <c r="C402" s="55"/>
      <c r="D402" s="289"/>
      <c r="E402" s="289"/>
      <c r="F402" s="289"/>
      <c r="G402" s="289"/>
    </row>
    <row r="403" spans="3:7" s="56" customFormat="1" ht="13.5">
      <c r="C403" s="55"/>
      <c r="D403" s="289"/>
      <c r="E403" s="289"/>
      <c r="F403" s="289"/>
      <c r="G403" s="289"/>
    </row>
    <row r="404" spans="3:7" s="56" customFormat="1" ht="13.5">
      <c r="C404" s="55"/>
      <c r="D404" s="289"/>
      <c r="E404" s="289"/>
      <c r="F404" s="289"/>
      <c r="G404" s="289"/>
    </row>
    <row r="405" spans="3:7" s="56" customFormat="1" ht="13.5">
      <c r="C405" s="55"/>
      <c r="D405" s="289"/>
      <c r="E405" s="289"/>
      <c r="F405" s="289"/>
      <c r="G405" s="289"/>
    </row>
    <row r="406" spans="3:7" s="56" customFormat="1" ht="13.5">
      <c r="C406" s="55"/>
      <c r="D406" s="289"/>
      <c r="E406" s="289"/>
      <c r="F406" s="289"/>
      <c r="G406" s="289"/>
    </row>
    <row r="407" spans="3:7" s="56" customFormat="1" ht="13.5">
      <c r="C407" s="55"/>
      <c r="D407" s="289"/>
      <c r="E407" s="289"/>
      <c r="F407" s="289"/>
      <c r="G407" s="289"/>
    </row>
    <row r="408" spans="3:7" s="56" customFormat="1" ht="13.5">
      <c r="C408" s="55"/>
      <c r="D408" s="289"/>
      <c r="E408" s="289"/>
      <c r="F408" s="289"/>
      <c r="G408" s="289"/>
    </row>
    <row r="409" spans="3:7" s="56" customFormat="1" ht="13.5">
      <c r="C409" s="55"/>
      <c r="D409" s="289"/>
      <c r="E409" s="289"/>
      <c r="F409" s="289"/>
      <c r="G409" s="289"/>
    </row>
    <row r="410" spans="3:7" s="56" customFormat="1" ht="13.5">
      <c r="C410" s="55"/>
      <c r="D410" s="289"/>
      <c r="E410" s="289"/>
      <c r="F410" s="289"/>
      <c r="G410" s="289"/>
    </row>
    <row r="411" spans="3:7" s="56" customFormat="1" ht="13.5">
      <c r="C411" s="55"/>
      <c r="D411" s="289"/>
      <c r="E411" s="289"/>
      <c r="F411" s="289"/>
      <c r="G411" s="289"/>
    </row>
    <row r="412" spans="3:7" s="56" customFormat="1" ht="13.5">
      <c r="C412" s="55"/>
      <c r="D412" s="289"/>
      <c r="E412" s="289"/>
      <c r="F412" s="289"/>
      <c r="G412" s="289"/>
    </row>
    <row r="413" spans="3:7" s="56" customFormat="1" ht="13.5">
      <c r="C413" s="55"/>
      <c r="D413" s="289"/>
      <c r="E413" s="289"/>
      <c r="F413" s="289"/>
      <c r="G413" s="289"/>
    </row>
    <row r="414" spans="3:7" s="56" customFormat="1" ht="13.5">
      <c r="C414" s="55"/>
      <c r="D414" s="289"/>
      <c r="E414" s="289"/>
      <c r="F414" s="289"/>
      <c r="G414" s="289"/>
    </row>
    <row r="415" spans="3:7" s="56" customFormat="1" ht="13.5">
      <c r="C415" s="55"/>
      <c r="D415" s="289"/>
      <c r="E415" s="289"/>
      <c r="F415" s="289"/>
      <c r="G415" s="289"/>
    </row>
    <row r="416" spans="3:7" s="56" customFormat="1" ht="13.5">
      <c r="C416" s="55"/>
      <c r="D416" s="289"/>
      <c r="E416" s="289"/>
      <c r="F416" s="289"/>
      <c r="G416" s="289"/>
    </row>
    <row r="417" spans="3:7" s="56" customFormat="1" ht="13.5">
      <c r="C417" s="55"/>
      <c r="D417" s="289"/>
      <c r="E417" s="289"/>
      <c r="F417" s="289"/>
      <c r="G417" s="289"/>
    </row>
    <row r="418" spans="3:7" s="56" customFormat="1" ht="13.5">
      <c r="C418" s="55"/>
      <c r="D418" s="289"/>
      <c r="E418" s="289"/>
      <c r="F418" s="289"/>
      <c r="G418" s="289"/>
    </row>
    <row r="419" spans="3:7" s="56" customFormat="1" ht="13.5">
      <c r="C419" s="55"/>
      <c r="D419" s="289"/>
      <c r="E419" s="289"/>
      <c r="F419" s="289"/>
      <c r="G419" s="289"/>
    </row>
    <row r="420" spans="3:7" s="56" customFormat="1" ht="13.5">
      <c r="C420" s="55"/>
      <c r="D420" s="289"/>
      <c r="E420" s="289"/>
      <c r="F420" s="289"/>
      <c r="G420" s="289"/>
    </row>
    <row r="421" spans="3:7" s="56" customFormat="1" ht="13.5">
      <c r="C421" s="55"/>
      <c r="D421" s="289"/>
      <c r="E421" s="289"/>
      <c r="F421" s="289"/>
      <c r="G421" s="289"/>
    </row>
    <row r="422" spans="3:7" s="56" customFormat="1" ht="13.5">
      <c r="C422" s="55"/>
      <c r="D422" s="289"/>
      <c r="E422" s="289"/>
      <c r="F422" s="289"/>
      <c r="G422" s="289"/>
    </row>
    <row r="423" spans="3:7" s="56" customFormat="1" ht="13.5">
      <c r="C423" s="55"/>
      <c r="D423" s="289"/>
      <c r="E423" s="289"/>
      <c r="F423" s="289"/>
      <c r="G423" s="289"/>
    </row>
    <row r="424" spans="3:7" s="56" customFormat="1" ht="13.5">
      <c r="C424" s="55"/>
      <c r="D424" s="289"/>
      <c r="E424" s="289"/>
      <c r="F424" s="289"/>
      <c r="G424" s="289"/>
    </row>
    <row r="425" spans="3:7" s="56" customFormat="1" ht="13.5">
      <c r="C425" s="55"/>
      <c r="D425" s="289"/>
      <c r="E425" s="289"/>
      <c r="F425" s="289"/>
      <c r="G425" s="289"/>
    </row>
    <row r="426" spans="3:7" s="56" customFormat="1" ht="13.5">
      <c r="C426" s="55"/>
      <c r="D426" s="289"/>
      <c r="E426" s="289"/>
      <c r="F426" s="289"/>
      <c r="G426" s="289"/>
    </row>
    <row r="427" spans="3:7" s="56" customFormat="1" ht="13.5">
      <c r="C427" s="55"/>
      <c r="D427" s="289"/>
      <c r="E427" s="289"/>
      <c r="F427" s="289"/>
      <c r="G427" s="289"/>
    </row>
    <row r="428" spans="3:7" s="56" customFormat="1" ht="13.5">
      <c r="C428" s="55"/>
      <c r="D428" s="289"/>
      <c r="E428" s="289"/>
      <c r="F428" s="289"/>
      <c r="G428" s="289"/>
    </row>
    <row r="429" spans="3:7" s="56" customFormat="1" ht="13.5">
      <c r="C429" s="55"/>
      <c r="D429" s="289"/>
      <c r="E429" s="289"/>
      <c r="F429" s="289"/>
      <c r="G429" s="289"/>
    </row>
    <row r="430" spans="3:7" s="56" customFormat="1" ht="13.5">
      <c r="C430" s="55"/>
      <c r="D430" s="289"/>
      <c r="E430" s="289"/>
      <c r="F430" s="289"/>
      <c r="G430" s="289"/>
    </row>
    <row r="431" spans="3:7" s="56" customFormat="1" ht="13.5">
      <c r="C431" s="55"/>
      <c r="D431" s="289"/>
      <c r="E431" s="289"/>
      <c r="F431" s="289"/>
      <c r="G431" s="289"/>
    </row>
    <row r="432" spans="3:7" s="56" customFormat="1" ht="13.5">
      <c r="C432" s="55"/>
      <c r="D432" s="289"/>
      <c r="E432" s="289"/>
      <c r="F432" s="289"/>
      <c r="G432" s="289"/>
    </row>
    <row r="433" spans="3:7" s="56" customFormat="1" ht="13.5">
      <c r="C433" s="55"/>
      <c r="D433" s="289"/>
      <c r="E433" s="289"/>
      <c r="F433" s="289"/>
      <c r="G433" s="289"/>
    </row>
    <row r="434" spans="3:7" s="56" customFormat="1" ht="13.5">
      <c r="C434" s="55"/>
      <c r="D434" s="289"/>
      <c r="E434" s="289"/>
      <c r="F434" s="289"/>
      <c r="G434" s="289"/>
    </row>
    <row r="435" spans="3:7" s="56" customFormat="1" ht="13.5">
      <c r="C435" s="55"/>
      <c r="D435" s="289"/>
      <c r="E435" s="289"/>
      <c r="F435" s="289"/>
      <c r="G435" s="289"/>
    </row>
    <row r="436" spans="3:7" s="56" customFormat="1" ht="13.5">
      <c r="C436" s="55"/>
      <c r="D436" s="289"/>
      <c r="E436" s="289"/>
      <c r="F436" s="289"/>
      <c r="G436" s="289"/>
    </row>
    <row r="437" spans="3:7" s="56" customFormat="1" ht="13.5">
      <c r="C437" s="55"/>
      <c r="D437" s="289"/>
      <c r="E437" s="289"/>
      <c r="F437" s="289"/>
      <c r="G437" s="289"/>
    </row>
    <row r="438" spans="3:7" s="56" customFormat="1" ht="13.5">
      <c r="C438" s="55"/>
      <c r="D438" s="289"/>
      <c r="E438" s="289"/>
      <c r="F438" s="289"/>
      <c r="G438" s="289"/>
    </row>
    <row r="439" spans="3:7" s="56" customFormat="1" ht="13.5">
      <c r="C439" s="55"/>
      <c r="D439" s="289"/>
      <c r="E439" s="289"/>
      <c r="F439" s="289"/>
      <c r="G439" s="289"/>
    </row>
    <row r="440" spans="3:7" s="56" customFormat="1" ht="13.5">
      <c r="C440" s="55"/>
      <c r="D440" s="289"/>
      <c r="E440" s="289"/>
      <c r="F440" s="289"/>
      <c r="G440" s="289"/>
    </row>
    <row r="441" spans="3:7" s="56" customFormat="1" ht="13.5">
      <c r="C441" s="55"/>
      <c r="D441" s="289"/>
      <c r="E441" s="289"/>
      <c r="F441" s="289"/>
      <c r="G441" s="289"/>
    </row>
    <row r="442" spans="3:7" s="56" customFormat="1" ht="13.5">
      <c r="C442" s="55"/>
      <c r="D442" s="289"/>
      <c r="E442" s="289"/>
      <c r="F442" s="289"/>
      <c r="G442" s="289"/>
    </row>
    <row r="443" spans="3:7" s="56" customFormat="1" ht="13.5">
      <c r="C443" s="55"/>
      <c r="D443" s="289"/>
      <c r="E443" s="289"/>
      <c r="F443" s="289"/>
      <c r="G443" s="289"/>
    </row>
    <row r="444" spans="3:7" s="56" customFormat="1" ht="13.5">
      <c r="C444" s="55"/>
      <c r="D444" s="289"/>
      <c r="E444" s="289"/>
      <c r="F444" s="289"/>
      <c r="G444" s="289"/>
    </row>
    <row r="445" spans="3:7" s="56" customFormat="1" ht="13.5">
      <c r="C445" s="55"/>
      <c r="D445" s="289"/>
      <c r="E445" s="289"/>
      <c r="F445" s="289"/>
      <c r="G445" s="289"/>
    </row>
    <row r="446" spans="3:7" s="56" customFormat="1" ht="13.5">
      <c r="C446" s="55"/>
      <c r="D446" s="289"/>
      <c r="E446" s="289"/>
      <c r="F446" s="289"/>
      <c r="G446" s="289"/>
    </row>
    <row r="447" spans="3:7" s="56" customFormat="1" ht="13.5">
      <c r="C447" s="55"/>
      <c r="D447" s="289"/>
      <c r="E447" s="289"/>
      <c r="F447" s="289"/>
      <c r="G447" s="289"/>
    </row>
    <row r="448" spans="3:7" s="56" customFormat="1" ht="13.5">
      <c r="C448" s="55"/>
      <c r="D448" s="289"/>
      <c r="E448" s="289"/>
      <c r="F448" s="289"/>
      <c r="G448" s="289"/>
    </row>
    <row r="449" spans="3:7" s="56" customFormat="1" ht="13.5">
      <c r="C449" s="55"/>
      <c r="D449" s="289"/>
      <c r="E449" s="289"/>
      <c r="F449" s="289"/>
      <c r="G449" s="289"/>
    </row>
    <row r="450" spans="3:7" s="56" customFormat="1" ht="13.5">
      <c r="C450" s="55"/>
      <c r="D450" s="289"/>
      <c r="E450" s="289"/>
      <c r="F450" s="289"/>
      <c r="G450" s="289"/>
    </row>
  </sheetData>
  <sheetProtection/>
  <mergeCells count="8">
    <mergeCell ref="A1:F1"/>
    <mergeCell ref="A3:F3"/>
    <mergeCell ref="A6:A7"/>
    <mergeCell ref="E5:F5"/>
    <mergeCell ref="E6:F6"/>
    <mergeCell ref="D6:D7"/>
    <mergeCell ref="B6:B7"/>
    <mergeCell ref="D2:F2"/>
  </mergeCells>
  <printOptions/>
  <pageMargins left="0.7874015748031497" right="0.2755905511811024" top="0.3937007874015748" bottom="0.5511811023622047" header="0.15748031496062992" footer="0.2362204724409449"/>
  <pageSetup firstPageNumber="16" useFirstPageNumber="1" horizontalDpi="600" verticalDpi="600" orientation="portrait" paperSize="9" r:id="rId1"/>
  <headerFooter alignWithMargins="0">
    <oddFooter>&amp;CPage &amp;P&amp;RBudge-2021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6"/>
  <sheetViews>
    <sheetView showGridLines="0" zoomScale="120" zoomScaleNormal="120" zoomScalePageLayoutView="0" workbookViewId="0" topLeftCell="A41">
      <selection activeCell="B47" sqref="B47"/>
    </sheetView>
  </sheetViews>
  <sheetFormatPr defaultColWidth="9.140625" defaultRowHeight="12.75"/>
  <cols>
    <col min="1" max="1" width="6.28125" style="4" customWidth="1"/>
    <col min="2" max="2" width="36.140625" style="4" customWidth="1"/>
    <col min="3" max="3" width="13.57421875" style="4" customWidth="1"/>
    <col min="4" max="4" width="13.00390625" style="4" customWidth="1"/>
    <col min="5" max="5" width="13.421875" style="4" customWidth="1"/>
    <col min="6" max="6" width="11.140625" style="4" customWidth="1"/>
    <col min="7" max="16384" width="9.140625" style="4" customWidth="1"/>
  </cols>
  <sheetData>
    <row r="1" spans="1:5" ht="13.5">
      <c r="A1" s="415" t="s">
        <v>987</v>
      </c>
      <c r="B1" s="415"/>
      <c r="C1" s="415"/>
      <c r="D1" s="415"/>
      <c r="E1" s="415"/>
    </row>
    <row r="2" spans="4:6" ht="41.25" customHeight="1">
      <c r="D2" s="393" t="s">
        <v>1034</v>
      </c>
      <c r="E2" s="393"/>
      <c r="F2" s="393"/>
    </row>
    <row r="3" spans="4:6" ht="7.5" customHeight="1" hidden="1">
      <c r="D3" s="5"/>
      <c r="E3" s="5"/>
      <c r="F3" s="5"/>
    </row>
    <row r="4" spans="1:5" ht="35.25" customHeight="1">
      <c r="A4" s="416" t="s">
        <v>991</v>
      </c>
      <c r="B4" s="416"/>
      <c r="C4" s="416"/>
      <c r="D4" s="416"/>
      <c r="E4" s="416"/>
    </row>
    <row r="5" spans="1:4" ht="6.75" customHeight="1">
      <c r="A5" s="6" t="s">
        <v>127</v>
      </c>
      <c r="B5" s="6"/>
      <c r="C5" s="6"/>
      <c r="D5" s="6"/>
    </row>
    <row r="6" ht="13.5">
      <c r="E6" s="7" t="s">
        <v>538</v>
      </c>
    </row>
    <row r="7" spans="1:5" ht="30" customHeight="1">
      <c r="A7" s="420" t="s">
        <v>990</v>
      </c>
      <c r="B7" s="420"/>
      <c r="C7" s="413" t="s">
        <v>989</v>
      </c>
      <c r="D7" s="404" t="s">
        <v>524</v>
      </c>
      <c r="E7" s="405"/>
    </row>
    <row r="8" spans="1:5" ht="27">
      <c r="A8" s="420"/>
      <c r="B8" s="420"/>
      <c r="C8" s="414"/>
      <c r="D8" s="10" t="s">
        <v>525</v>
      </c>
      <c r="E8" s="10" t="s">
        <v>526</v>
      </c>
    </row>
    <row r="9" spans="1:5" ht="13.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8" ht="30" customHeight="1">
      <c r="A10" s="12">
        <v>8000</v>
      </c>
      <c r="B10" s="13" t="s">
        <v>549</v>
      </c>
      <c r="C10" s="14">
        <f>SUM(D10:E10)</f>
        <v>-385457.4</v>
      </c>
      <c r="D10" s="15">
        <f>'Հատված 1'!E9-'Հատված 2'!H8</f>
        <v>-43067.600000000006</v>
      </c>
      <c r="E10" s="15">
        <f>'Հատված 1'!F9-'Հատված 2'!I8</f>
        <v>-342389.8</v>
      </c>
      <c r="H10" s="16"/>
    </row>
    <row r="12" spans="4:5" ht="13.5">
      <c r="D12" s="16"/>
      <c r="E12" s="16"/>
    </row>
    <row r="14" spans="1:6" ht="13.5">
      <c r="A14" s="415" t="s">
        <v>988</v>
      </c>
      <c r="B14" s="415"/>
      <c r="C14" s="415"/>
      <c r="D14" s="415"/>
      <c r="E14" s="415"/>
      <c r="F14" s="415"/>
    </row>
    <row r="15" spans="1:6" ht="36.75" customHeight="1">
      <c r="A15" s="3"/>
      <c r="B15" s="3"/>
      <c r="C15" s="3"/>
      <c r="D15" s="393" t="s">
        <v>1034</v>
      </c>
      <c r="E15" s="393"/>
      <c r="F15" s="393"/>
    </row>
    <row r="16" ht="7.5" customHeight="1">
      <c r="B16" s="17"/>
    </row>
    <row r="17" spans="1:6" ht="42.75" customHeight="1">
      <c r="A17" s="416" t="s">
        <v>547</v>
      </c>
      <c r="B17" s="416"/>
      <c r="C17" s="416"/>
      <c r="D17" s="416"/>
      <c r="E17" s="416"/>
      <c r="F17" s="416"/>
    </row>
    <row r="18" ht="14.25" customHeight="1">
      <c r="A18" s="6" t="s">
        <v>170</v>
      </c>
    </row>
    <row r="19" spans="5:6" ht="14.25" customHeight="1">
      <c r="E19" s="392" t="s">
        <v>538</v>
      </c>
      <c r="F19" s="392"/>
    </row>
    <row r="20" spans="1:6" ht="51" customHeight="1">
      <c r="A20" s="399" t="s">
        <v>994</v>
      </c>
      <c r="B20" s="399" t="s">
        <v>548</v>
      </c>
      <c r="C20" s="418" t="s">
        <v>104</v>
      </c>
      <c r="D20" s="413" t="s">
        <v>992</v>
      </c>
      <c r="E20" s="18" t="s">
        <v>993</v>
      </c>
      <c r="F20" s="18"/>
    </row>
    <row r="21" spans="1:6" ht="27">
      <c r="A21" s="417"/>
      <c r="B21" s="417"/>
      <c r="C21" s="419"/>
      <c r="D21" s="421"/>
      <c r="E21" s="10" t="s">
        <v>525</v>
      </c>
      <c r="F21" s="10" t="s">
        <v>526</v>
      </c>
    </row>
    <row r="22" spans="1:6" ht="13.5">
      <c r="A22" s="11">
        <v>1</v>
      </c>
      <c r="B22" s="11">
        <v>2</v>
      </c>
      <c r="C22" s="11" t="s">
        <v>105</v>
      </c>
      <c r="D22" s="11">
        <v>4</v>
      </c>
      <c r="E22" s="11">
        <v>5</v>
      </c>
      <c r="F22" s="11">
        <v>6</v>
      </c>
    </row>
    <row r="23" spans="1:6" s="6" customFormat="1" ht="13.5" customHeight="1">
      <c r="A23" s="12">
        <v>8010</v>
      </c>
      <c r="B23" s="20" t="s">
        <v>550</v>
      </c>
      <c r="C23" s="21"/>
      <c r="D23" s="22">
        <f>SUM(E23:F23)</f>
        <v>385457.39999999997</v>
      </c>
      <c r="E23" s="23">
        <f>E24+E63</f>
        <v>43067.6</v>
      </c>
      <c r="F23" s="23">
        <f>F24+F63</f>
        <v>342389.8</v>
      </c>
    </row>
    <row r="24" spans="1:7" ht="12" customHeight="1">
      <c r="A24" s="12">
        <v>8100</v>
      </c>
      <c r="B24" s="20" t="s">
        <v>551</v>
      </c>
      <c r="C24" s="9"/>
      <c r="D24" s="22">
        <f aca="true" t="shared" si="0" ref="D24:D36">SUM(E24:F24)</f>
        <v>385457.39999999997</v>
      </c>
      <c r="E24" s="15">
        <f>E25+E44</f>
        <v>43067.6</v>
      </c>
      <c r="F24" s="15">
        <f>F25+F44</f>
        <v>342389.8</v>
      </c>
      <c r="G24" s="6"/>
    </row>
    <row r="25" spans="1:6" ht="12.75" customHeight="1">
      <c r="A25" s="24">
        <v>8110</v>
      </c>
      <c r="B25" s="25" t="s">
        <v>552</v>
      </c>
      <c r="C25" s="9"/>
      <c r="D25" s="22">
        <f t="shared" si="0"/>
        <v>0</v>
      </c>
      <c r="E25" s="26">
        <f>E29</f>
        <v>0</v>
      </c>
      <c r="F25" s="26">
        <f>F26+F29</f>
        <v>0</v>
      </c>
    </row>
    <row r="26" spans="1:6" ht="40.5" customHeight="1">
      <c r="A26" s="24">
        <v>8111</v>
      </c>
      <c r="B26" s="27" t="s">
        <v>553</v>
      </c>
      <c r="C26" s="9"/>
      <c r="D26" s="22">
        <f t="shared" si="0"/>
        <v>0</v>
      </c>
      <c r="E26" s="28" t="s">
        <v>128</v>
      </c>
      <c r="F26" s="26">
        <f>SUM(F27:F28)</f>
        <v>0</v>
      </c>
    </row>
    <row r="27" spans="1:6" ht="14.25">
      <c r="A27" s="24">
        <v>8112</v>
      </c>
      <c r="B27" s="29" t="s">
        <v>554</v>
      </c>
      <c r="C27" s="30" t="s">
        <v>113</v>
      </c>
      <c r="D27" s="22">
        <f t="shared" si="0"/>
        <v>0</v>
      </c>
      <c r="E27" s="28" t="s">
        <v>128</v>
      </c>
      <c r="F27" s="14"/>
    </row>
    <row r="28" spans="1:6" ht="14.25">
      <c r="A28" s="24">
        <v>8113</v>
      </c>
      <c r="B28" s="29" t="s">
        <v>555</v>
      </c>
      <c r="C28" s="30" t="s">
        <v>114</v>
      </c>
      <c r="D28" s="22">
        <f t="shared" si="0"/>
        <v>0</v>
      </c>
      <c r="E28" s="28" t="s">
        <v>128</v>
      </c>
      <c r="F28" s="14"/>
    </row>
    <row r="29" spans="1:6" ht="30" customHeight="1">
      <c r="A29" s="24">
        <v>8120</v>
      </c>
      <c r="B29" s="27" t="s">
        <v>556</v>
      </c>
      <c r="C29" s="30"/>
      <c r="D29" s="22">
        <f t="shared" si="0"/>
        <v>0</v>
      </c>
      <c r="E29" s="26">
        <f>E37</f>
        <v>0</v>
      </c>
      <c r="F29" s="26">
        <f>F30+F37</f>
        <v>0</v>
      </c>
    </row>
    <row r="30" spans="1:6" s="31" customFormat="1" ht="14.25" customHeight="1">
      <c r="A30" s="24">
        <v>8121</v>
      </c>
      <c r="B30" s="27" t="s">
        <v>557</v>
      </c>
      <c r="C30" s="30"/>
      <c r="D30" s="22">
        <f t="shared" si="0"/>
        <v>0</v>
      </c>
      <c r="E30" s="28" t="s">
        <v>128</v>
      </c>
      <c r="F30" s="14">
        <f>F31+F36</f>
        <v>0</v>
      </c>
    </row>
    <row r="31" spans="1:6" s="31" customFormat="1" ht="12.75" customHeight="1">
      <c r="A31" s="12">
        <v>8122</v>
      </c>
      <c r="B31" s="25" t="s">
        <v>558</v>
      </c>
      <c r="C31" s="30" t="s">
        <v>115</v>
      </c>
      <c r="D31" s="22">
        <f t="shared" si="0"/>
        <v>0</v>
      </c>
      <c r="E31" s="28" t="s">
        <v>128</v>
      </c>
      <c r="F31" s="14">
        <f>F32+F33</f>
        <v>0</v>
      </c>
    </row>
    <row r="32" spans="1:6" s="31" customFormat="1" ht="14.25">
      <c r="A32" s="12">
        <v>8123</v>
      </c>
      <c r="B32" s="32" t="s">
        <v>559</v>
      </c>
      <c r="C32" s="30"/>
      <c r="D32" s="22">
        <f t="shared" si="0"/>
        <v>0</v>
      </c>
      <c r="E32" s="28" t="s">
        <v>128</v>
      </c>
      <c r="F32" s="14"/>
    </row>
    <row r="33" spans="1:6" s="31" customFormat="1" ht="14.25">
      <c r="A33" s="12">
        <v>8124</v>
      </c>
      <c r="B33" s="32" t="s">
        <v>560</v>
      </c>
      <c r="C33" s="30"/>
      <c r="D33" s="22">
        <f t="shared" si="0"/>
        <v>0</v>
      </c>
      <c r="E33" s="28" t="s">
        <v>128</v>
      </c>
      <c r="F33" s="14">
        <v>0</v>
      </c>
    </row>
    <row r="34" spans="1:6" s="31" customFormat="1" ht="24.75" customHeight="1">
      <c r="A34" s="12">
        <v>8130</v>
      </c>
      <c r="B34" s="25" t="s">
        <v>561</v>
      </c>
      <c r="C34" s="30" t="s">
        <v>116</v>
      </c>
      <c r="D34" s="22">
        <f t="shared" si="0"/>
        <v>0</v>
      </c>
      <c r="E34" s="28" t="s">
        <v>128</v>
      </c>
      <c r="F34" s="14">
        <f>SUM(F35:F36)</f>
        <v>0</v>
      </c>
    </row>
    <row r="35" spans="1:6" s="31" customFormat="1" ht="14.25">
      <c r="A35" s="12">
        <v>8131</v>
      </c>
      <c r="B35" s="32" t="s">
        <v>562</v>
      </c>
      <c r="C35" s="30"/>
      <c r="D35" s="22">
        <f t="shared" si="0"/>
        <v>0</v>
      </c>
      <c r="E35" s="28" t="s">
        <v>128</v>
      </c>
      <c r="F35" s="14"/>
    </row>
    <row r="36" spans="1:6" s="31" customFormat="1" ht="14.25">
      <c r="A36" s="12">
        <v>8132</v>
      </c>
      <c r="B36" s="32" t="s">
        <v>563</v>
      </c>
      <c r="C36" s="30"/>
      <c r="D36" s="22">
        <f t="shared" si="0"/>
        <v>0</v>
      </c>
      <c r="E36" s="28" t="s">
        <v>128</v>
      </c>
      <c r="F36" s="14">
        <v>0</v>
      </c>
    </row>
    <row r="37" spans="1:6" s="31" customFormat="1" ht="13.5" customHeight="1">
      <c r="A37" s="12">
        <v>8140</v>
      </c>
      <c r="B37" s="25" t="s">
        <v>564</v>
      </c>
      <c r="C37" s="30"/>
      <c r="D37" s="14">
        <f>SUM(E37:F37)</f>
        <v>0</v>
      </c>
      <c r="E37" s="26">
        <f>SUM(E38)</f>
        <v>0</v>
      </c>
      <c r="F37" s="26">
        <f>F38+F41</f>
        <v>0</v>
      </c>
    </row>
    <row r="38" spans="1:6" s="31" customFormat="1" ht="25.5" customHeight="1">
      <c r="A38" s="12">
        <v>8141</v>
      </c>
      <c r="B38" s="25" t="s">
        <v>565</v>
      </c>
      <c r="C38" s="30" t="s">
        <v>115</v>
      </c>
      <c r="D38" s="14">
        <f aca="true" t="shared" si="1" ref="D38:D74">SUM(E38:F38)</f>
        <v>0</v>
      </c>
      <c r="E38" s="26">
        <f>SUM(E39:E40)</f>
        <v>0</v>
      </c>
      <c r="F38" s="26">
        <f>SUM(F39:F40)</f>
        <v>0</v>
      </c>
    </row>
    <row r="39" spans="1:6" s="31" customFormat="1" ht="13.5">
      <c r="A39" s="12">
        <v>8142</v>
      </c>
      <c r="B39" s="32" t="s">
        <v>566</v>
      </c>
      <c r="C39" s="33"/>
      <c r="D39" s="14">
        <f t="shared" si="1"/>
        <v>0</v>
      </c>
      <c r="E39" s="34"/>
      <c r="F39" s="28" t="s">
        <v>128</v>
      </c>
    </row>
    <row r="40" spans="1:6" s="31" customFormat="1" ht="13.5">
      <c r="A40" s="12">
        <v>8143</v>
      </c>
      <c r="B40" s="32" t="s">
        <v>567</v>
      </c>
      <c r="C40" s="33"/>
      <c r="D40" s="14">
        <f t="shared" si="1"/>
        <v>0</v>
      </c>
      <c r="E40" s="34"/>
      <c r="F40" s="35"/>
    </row>
    <row r="41" spans="1:6" s="31" customFormat="1" ht="28.5" customHeight="1">
      <c r="A41" s="12">
        <v>8150</v>
      </c>
      <c r="B41" s="25" t="s">
        <v>568</v>
      </c>
      <c r="C41" s="36" t="s">
        <v>116</v>
      </c>
      <c r="D41" s="14">
        <f t="shared" si="1"/>
        <v>0</v>
      </c>
      <c r="E41" s="26">
        <f>-SUM(E42:E43)</f>
        <v>0</v>
      </c>
      <c r="F41" s="26">
        <f>F43</f>
        <v>0</v>
      </c>
    </row>
    <row r="42" spans="1:6" ht="13.5">
      <c r="A42" s="12">
        <v>8151</v>
      </c>
      <c r="B42" s="32" t="s">
        <v>562</v>
      </c>
      <c r="C42" s="36"/>
      <c r="D42" s="14">
        <f t="shared" si="1"/>
        <v>0</v>
      </c>
      <c r="E42" s="34"/>
      <c r="F42" s="37" t="s">
        <v>260</v>
      </c>
    </row>
    <row r="43" spans="1:6" ht="13.5">
      <c r="A43" s="12">
        <v>8152</v>
      </c>
      <c r="B43" s="32" t="s">
        <v>569</v>
      </c>
      <c r="C43" s="36"/>
      <c r="D43" s="14">
        <f t="shared" si="1"/>
        <v>0</v>
      </c>
      <c r="E43" s="34"/>
      <c r="F43" s="35"/>
    </row>
    <row r="44" spans="1:6" ht="12" customHeight="1">
      <c r="A44" s="12">
        <v>8160</v>
      </c>
      <c r="B44" s="25" t="s">
        <v>570</v>
      </c>
      <c r="C44" s="36"/>
      <c r="D44" s="14">
        <f t="shared" si="1"/>
        <v>385457.39999999997</v>
      </c>
      <c r="E44" s="15">
        <f>E49+E52-E60+E61</f>
        <v>43067.6</v>
      </c>
      <c r="F44" s="15">
        <f>F49+F52-F60+F61</f>
        <v>342389.8</v>
      </c>
    </row>
    <row r="45" spans="1:6" ht="27">
      <c r="A45" s="12">
        <v>8161</v>
      </c>
      <c r="B45" s="27" t="s">
        <v>571</v>
      </c>
      <c r="C45" s="36"/>
      <c r="D45" s="14">
        <f t="shared" si="1"/>
        <v>0</v>
      </c>
      <c r="E45" s="8" t="s">
        <v>128</v>
      </c>
      <c r="F45" s="15">
        <f>SUM(F46:F48)</f>
        <v>0</v>
      </c>
    </row>
    <row r="46" spans="1:6" ht="36.75" customHeight="1">
      <c r="A46" s="12">
        <v>8162</v>
      </c>
      <c r="B46" s="32" t="s">
        <v>572</v>
      </c>
      <c r="C46" s="36" t="s">
        <v>117</v>
      </c>
      <c r="D46" s="14">
        <f t="shared" si="1"/>
        <v>0</v>
      </c>
      <c r="E46" s="28" t="s">
        <v>128</v>
      </c>
      <c r="F46" s="14"/>
    </row>
    <row r="47" spans="1:6" ht="96.75" customHeight="1">
      <c r="A47" s="38">
        <v>8163</v>
      </c>
      <c r="B47" s="39" t="s">
        <v>573</v>
      </c>
      <c r="C47" s="36" t="s">
        <v>117</v>
      </c>
      <c r="D47" s="14">
        <f t="shared" si="1"/>
        <v>0</v>
      </c>
      <c r="E47" s="8" t="s">
        <v>128</v>
      </c>
      <c r="F47" s="22"/>
    </row>
    <row r="48" spans="1:6" ht="27">
      <c r="A48" s="12">
        <v>8164</v>
      </c>
      <c r="B48" s="32" t="s">
        <v>574</v>
      </c>
      <c r="C48" s="36" t="s">
        <v>118</v>
      </c>
      <c r="D48" s="14">
        <f t="shared" si="1"/>
        <v>0</v>
      </c>
      <c r="E48" s="28" t="s">
        <v>128</v>
      </c>
      <c r="F48" s="14"/>
    </row>
    <row r="49" spans="1:6" ht="14.25">
      <c r="A49" s="12">
        <v>8170</v>
      </c>
      <c r="B49" s="27" t="s">
        <v>575</v>
      </c>
      <c r="C49" s="36"/>
      <c r="D49" s="14">
        <f t="shared" si="1"/>
        <v>0</v>
      </c>
      <c r="E49" s="40">
        <f>SUM(E50:E51)</f>
        <v>0</v>
      </c>
      <c r="F49" s="40">
        <f>SUM(F50:F51)</f>
        <v>0</v>
      </c>
    </row>
    <row r="50" spans="1:6" ht="40.5">
      <c r="A50" s="12">
        <v>8171</v>
      </c>
      <c r="B50" s="32" t="s">
        <v>592</v>
      </c>
      <c r="C50" s="36" t="s">
        <v>119</v>
      </c>
      <c r="D50" s="14">
        <f t="shared" si="1"/>
        <v>0</v>
      </c>
      <c r="E50" s="41"/>
      <c r="F50" s="14"/>
    </row>
    <row r="51" spans="1:6" ht="13.5">
      <c r="A51" s="12">
        <v>8172</v>
      </c>
      <c r="B51" s="29" t="s">
        <v>576</v>
      </c>
      <c r="C51" s="36" t="s">
        <v>120</v>
      </c>
      <c r="D51" s="14">
        <f t="shared" si="1"/>
        <v>0</v>
      </c>
      <c r="E51" s="41"/>
      <c r="F51" s="14"/>
    </row>
    <row r="52" spans="1:6" ht="39" customHeight="1">
      <c r="A52" s="42">
        <v>8190</v>
      </c>
      <c r="B52" s="27" t="s">
        <v>577</v>
      </c>
      <c r="C52" s="12"/>
      <c r="D52" s="43">
        <f t="shared" si="1"/>
        <v>385457.39999999997</v>
      </c>
      <c r="E52" s="44">
        <f>E53-E55</f>
        <v>43067.6</v>
      </c>
      <c r="F52" s="44">
        <f>F56</f>
        <v>342389.8</v>
      </c>
    </row>
    <row r="53" spans="1:6" ht="40.5">
      <c r="A53" s="38">
        <v>8191</v>
      </c>
      <c r="B53" s="45" t="s">
        <v>578</v>
      </c>
      <c r="C53" s="46">
        <v>9320</v>
      </c>
      <c r="D53" s="43">
        <f t="shared" si="1"/>
        <v>43067.6</v>
      </c>
      <c r="E53" s="47">
        <f>E54+E55</f>
        <v>43067.6</v>
      </c>
      <c r="F53" s="19" t="s">
        <v>260</v>
      </c>
    </row>
    <row r="54" spans="1:6" ht="67.5">
      <c r="A54" s="38">
        <v>8192</v>
      </c>
      <c r="B54" s="32" t="s">
        <v>579</v>
      </c>
      <c r="C54" s="12"/>
      <c r="D54" s="43">
        <f t="shared" si="1"/>
        <v>43067.6</v>
      </c>
      <c r="E54" s="48">
        <v>43067.6</v>
      </c>
      <c r="F54" s="28" t="s">
        <v>128</v>
      </c>
    </row>
    <row r="55" spans="1:6" ht="23.25" customHeight="1">
      <c r="A55" s="38">
        <v>8193</v>
      </c>
      <c r="B55" s="32" t="s">
        <v>580</v>
      </c>
      <c r="C55" s="12"/>
      <c r="D55" s="43">
        <f t="shared" si="1"/>
        <v>0</v>
      </c>
      <c r="E55" s="49">
        <v>0</v>
      </c>
      <c r="F55" s="28" t="s">
        <v>260</v>
      </c>
    </row>
    <row r="56" spans="1:6" ht="24.75" customHeight="1">
      <c r="A56" s="38">
        <v>8194</v>
      </c>
      <c r="B56" s="32" t="s">
        <v>581</v>
      </c>
      <c r="C56" s="50">
        <v>9330</v>
      </c>
      <c r="D56" s="43">
        <f>SUM(E57:F58)</f>
        <v>342389.8</v>
      </c>
      <c r="E56" s="28" t="s">
        <v>128</v>
      </c>
      <c r="F56" s="43">
        <f>SUM(F57:F58)</f>
        <v>342389.8</v>
      </c>
    </row>
    <row r="57" spans="1:6" ht="38.25" customHeight="1">
      <c r="A57" s="38">
        <v>8195</v>
      </c>
      <c r="B57" s="32" t="s">
        <v>582</v>
      </c>
      <c r="C57" s="50"/>
      <c r="D57" s="43">
        <f t="shared" si="1"/>
        <v>342389.8</v>
      </c>
      <c r="E57" s="28" t="s">
        <v>128</v>
      </c>
      <c r="F57" s="48">
        <v>342389.8</v>
      </c>
    </row>
    <row r="58" spans="1:6" ht="38.25" customHeight="1">
      <c r="A58" s="38">
        <v>8196</v>
      </c>
      <c r="B58" s="32" t="s">
        <v>583</v>
      </c>
      <c r="C58" s="50"/>
      <c r="D58" s="43">
        <f t="shared" si="1"/>
        <v>0</v>
      </c>
      <c r="E58" s="28" t="s">
        <v>128</v>
      </c>
      <c r="F58" s="48">
        <v>0</v>
      </c>
    </row>
    <row r="59" spans="1:8" ht="39.75" customHeight="1">
      <c r="A59" s="38">
        <v>8197</v>
      </c>
      <c r="B59" s="27" t="s">
        <v>584</v>
      </c>
      <c r="C59" s="51"/>
      <c r="D59" s="28" t="s">
        <v>128</v>
      </c>
      <c r="E59" s="28" t="s">
        <v>128</v>
      </c>
      <c r="F59" s="28" t="s">
        <v>128</v>
      </c>
      <c r="H59" s="4" t="s">
        <v>408</v>
      </c>
    </row>
    <row r="60" spans="1:6" ht="54" customHeight="1">
      <c r="A60" s="38">
        <v>8198</v>
      </c>
      <c r="B60" s="27" t="s">
        <v>585</v>
      </c>
      <c r="C60" s="51"/>
      <c r="D60" s="28" t="s">
        <v>128</v>
      </c>
      <c r="E60" s="52"/>
      <c r="F60" s="52"/>
    </row>
    <row r="61" spans="1:6" ht="36" customHeight="1">
      <c r="A61" s="38">
        <v>8199</v>
      </c>
      <c r="B61" s="27" t="s">
        <v>586</v>
      </c>
      <c r="C61" s="51"/>
      <c r="D61" s="53">
        <f t="shared" si="1"/>
        <v>0</v>
      </c>
      <c r="E61" s="26">
        <v>0</v>
      </c>
      <c r="F61" s="26">
        <f>F62</f>
        <v>0</v>
      </c>
    </row>
    <row r="62" spans="1:6" ht="40.5">
      <c r="A62" s="38" t="s">
        <v>103</v>
      </c>
      <c r="B62" s="32" t="s">
        <v>587</v>
      </c>
      <c r="C62" s="51"/>
      <c r="D62" s="53">
        <f t="shared" si="1"/>
        <v>0</v>
      </c>
      <c r="E62" s="28" t="s">
        <v>128</v>
      </c>
      <c r="F62" s="14">
        <v>0</v>
      </c>
    </row>
    <row r="63" spans="1:6" ht="12.75" customHeight="1">
      <c r="A63" s="24">
        <v>8200</v>
      </c>
      <c r="B63" s="20" t="s">
        <v>588</v>
      </c>
      <c r="C63" s="12"/>
      <c r="D63" s="14">
        <f t="shared" si="1"/>
        <v>0</v>
      </c>
      <c r="E63" s="15">
        <f>SUM(E64)</f>
        <v>0</v>
      </c>
      <c r="F63" s="15">
        <f>SUM(F64)</f>
        <v>0</v>
      </c>
    </row>
    <row r="64" spans="1:6" ht="13.5" customHeight="1">
      <c r="A64" s="24">
        <v>8210</v>
      </c>
      <c r="B64" s="54" t="s">
        <v>589</v>
      </c>
      <c r="C64" s="12"/>
      <c r="D64" s="14">
        <f t="shared" si="1"/>
        <v>0</v>
      </c>
      <c r="E64" s="15">
        <f>E68</f>
        <v>0</v>
      </c>
      <c r="F64" s="15">
        <f>SUM(F65+F68)</f>
        <v>0</v>
      </c>
    </row>
    <row r="65" spans="1:6" ht="40.5">
      <c r="A65" s="24">
        <v>8211</v>
      </c>
      <c r="B65" s="27" t="s">
        <v>590</v>
      </c>
      <c r="C65" s="12"/>
      <c r="D65" s="14">
        <f t="shared" si="1"/>
        <v>0</v>
      </c>
      <c r="E65" s="28" t="s">
        <v>128</v>
      </c>
      <c r="F65" s="15">
        <f>SUM(F66:F67)</f>
        <v>0</v>
      </c>
    </row>
    <row r="66" spans="1:6" ht="13.5">
      <c r="A66" s="24">
        <v>8212</v>
      </c>
      <c r="B66" s="29" t="s">
        <v>554</v>
      </c>
      <c r="C66" s="36" t="s">
        <v>106</v>
      </c>
      <c r="D66" s="14">
        <f t="shared" si="1"/>
        <v>0</v>
      </c>
      <c r="E66" s="28" t="s">
        <v>128</v>
      </c>
      <c r="F66" s="14"/>
    </row>
    <row r="67" spans="1:6" ht="13.5">
      <c r="A67" s="24">
        <v>8213</v>
      </c>
      <c r="B67" s="29" t="s">
        <v>555</v>
      </c>
      <c r="C67" s="36" t="s">
        <v>107</v>
      </c>
      <c r="D67" s="14">
        <f t="shared" si="1"/>
        <v>0</v>
      </c>
      <c r="E67" s="28" t="s">
        <v>128</v>
      </c>
      <c r="F67" s="14"/>
    </row>
    <row r="68" spans="1:6" ht="42" customHeight="1">
      <c r="A68" s="24">
        <v>8220</v>
      </c>
      <c r="B68" s="27" t="s">
        <v>591</v>
      </c>
      <c r="C68" s="12"/>
      <c r="D68" s="14">
        <f t="shared" si="1"/>
        <v>0</v>
      </c>
      <c r="E68" s="14"/>
      <c r="F68" s="15">
        <v>0</v>
      </c>
    </row>
    <row r="69" spans="1:6" ht="13.5" hidden="1">
      <c r="A69" s="24">
        <v>8221</v>
      </c>
      <c r="B69" s="27" t="s">
        <v>373</v>
      </c>
      <c r="C69" s="12"/>
      <c r="D69" s="14">
        <f t="shared" si="1"/>
        <v>0</v>
      </c>
      <c r="E69" s="28" t="s">
        <v>128</v>
      </c>
      <c r="F69" s="15">
        <f>SUM(F70:F71)</f>
        <v>0</v>
      </c>
    </row>
    <row r="70" spans="1:6" ht="13.5" hidden="1">
      <c r="A70" s="12">
        <v>8222</v>
      </c>
      <c r="B70" s="32" t="s">
        <v>110</v>
      </c>
      <c r="C70" s="36" t="s">
        <v>108</v>
      </c>
      <c r="D70" s="14">
        <f t="shared" si="1"/>
        <v>0</v>
      </c>
      <c r="E70" s="28" t="s">
        <v>128</v>
      </c>
      <c r="F70" s="14"/>
    </row>
    <row r="71" spans="1:6" ht="27" hidden="1">
      <c r="A71" s="12">
        <v>8230</v>
      </c>
      <c r="B71" s="32" t="s">
        <v>111</v>
      </c>
      <c r="C71" s="36" t="s">
        <v>109</v>
      </c>
      <c r="D71" s="14">
        <f t="shared" si="1"/>
        <v>0</v>
      </c>
      <c r="E71" s="28" t="s">
        <v>128</v>
      </c>
      <c r="F71" s="14"/>
    </row>
    <row r="72" spans="1:6" ht="13.5" hidden="1">
      <c r="A72" s="12">
        <v>8240</v>
      </c>
      <c r="B72" s="27" t="s">
        <v>372</v>
      </c>
      <c r="C72" s="12"/>
      <c r="D72" s="14">
        <f t="shared" si="1"/>
        <v>0</v>
      </c>
      <c r="E72" s="14"/>
      <c r="F72" s="15">
        <f>SUM(F73:F74)</f>
        <v>0</v>
      </c>
    </row>
    <row r="73" spans="1:6" ht="13.5" hidden="1">
      <c r="A73" s="12">
        <v>8241</v>
      </c>
      <c r="B73" s="32" t="s">
        <v>121</v>
      </c>
      <c r="C73" s="36" t="s">
        <v>108</v>
      </c>
      <c r="D73" s="14">
        <f t="shared" si="1"/>
        <v>0</v>
      </c>
      <c r="E73" s="14"/>
      <c r="F73" s="14"/>
    </row>
    <row r="74" spans="1:6" ht="27" hidden="1">
      <c r="A74" s="12">
        <v>8250</v>
      </c>
      <c r="B74" s="32" t="s">
        <v>112</v>
      </c>
      <c r="C74" s="36" t="s">
        <v>109</v>
      </c>
      <c r="D74" s="14">
        <f t="shared" si="1"/>
        <v>0</v>
      </c>
      <c r="E74" s="34"/>
      <c r="F74" s="14"/>
    </row>
    <row r="75" spans="2:3" ht="13.5">
      <c r="B75" s="55"/>
      <c r="C75" s="56"/>
    </row>
    <row r="76" spans="2:3" ht="13.5">
      <c r="B76" s="55"/>
      <c r="C76" s="56"/>
    </row>
    <row r="77" spans="2:3" ht="13.5">
      <c r="B77" s="55"/>
      <c r="C77" s="56"/>
    </row>
    <row r="78" spans="2:3" ht="13.5">
      <c r="B78" s="55"/>
      <c r="C78" s="56"/>
    </row>
    <row r="79" spans="2:3" ht="13.5">
      <c r="B79" s="55"/>
      <c r="C79" s="56"/>
    </row>
    <row r="80" spans="2:3" ht="13.5">
      <c r="B80" s="55"/>
      <c r="C80" s="56"/>
    </row>
    <row r="81" spans="2:3" ht="13.5">
      <c r="B81" s="55"/>
      <c r="C81" s="56"/>
    </row>
    <row r="82" spans="2:3" ht="13.5">
      <c r="B82" s="55"/>
      <c r="C82" s="56"/>
    </row>
    <row r="83" spans="2:3" ht="13.5">
      <c r="B83" s="55"/>
      <c r="C83" s="56"/>
    </row>
    <row r="84" ht="13.5">
      <c r="B84" s="57"/>
    </row>
    <row r="85" ht="13.5">
      <c r="B85" s="57"/>
    </row>
    <row r="86" ht="13.5">
      <c r="B86" s="57"/>
    </row>
    <row r="87" ht="13.5">
      <c r="B87" s="57"/>
    </row>
    <row r="88" ht="13.5">
      <c r="B88" s="57"/>
    </row>
    <row r="89" ht="13.5">
      <c r="B89" s="57"/>
    </row>
    <row r="90" ht="13.5">
      <c r="B90" s="57"/>
    </row>
    <row r="91" ht="13.5">
      <c r="B91" s="57"/>
    </row>
    <row r="92" ht="13.5">
      <c r="B92" s="57"/>
    </row>
    <row r="93" ht="13.5">
      <c r="B93" s="57"/>
    </row>
    <row r="94" ht="13.5">
      <c r="B94" s="57"/>
    </row>
    <row r="95" ht="13.5">
      <c r="B95" s="57"/>
    </row>
    <row r="96" ht="13.5">
      <c r="B96" s="57"/>
    </row>
    <row r="97" ht="13.5">
      <c r="B97" s="57"/>
    </row>
    <row r="98" ht="13.5">
      <c r="B98" s="57"/>
    </row>
    <row r="99" ht="13.5">
      <c r="B99" s="57"/>
    </row>
    <row r="100" ht="13.5">
      <c r="B100" s="57"/>
    </row>
    <row r="101" ht="13.5">
      <c r="B101" s="57"/>
    </row>
    <row r="102" ht="13.5">
      <c r="B102" s="57"/>
    </row>
    <row r="103" ht="13.5">
      <c r="B103" s="57"/>
    </row>
    <row r="104" ht="13.5">
      <c r="B104" s="57"/>
    </row>
    <row r="105" ht="13.5">
      <c r="B105" s="57"/>
    </row>
    <row r="106" ht="13.5">
      <c r="B106" s="57"/>
    </row>
    <row r="107" ht="13.5">
      <c r="B107" s="57"/>
    </row>
    <row r="108" ht="13.5">
      <c r="B108" s="57"/>
    </row>
    <row r="109" ht="13.5">
      <c r="B109" s="57"/>
    </row>
    <row r="110" ht="13.5">
      <c r="B110" s="57"/>
    </row>
    <row r="111" ht="13.5">
      <c r="B111" s="57"/>
    </row>
    <row r="112" ht="13.5">
      <c r="B112" s="57"/>
    </row>
    <row r="113" ht="13.5">
      <c r="B113" s="57"/>
    </row>
    <row r="114" ht="13.5">
      <c r="B114" s="57"/>
    </row>
    <row r="115" ht="13.5">
      <c r="B115" s="57"/>
    </row>
    <row r="116" ht="13.5">
      <c r="B116" s="57"/>
    </row>
    <row r="117" ht="13.5">
      <c r="B117" s="57"/>
    </row>
    <row r="118" ht="13.5">
      <c r="B118" s="57"/>
    </row>
    <row r="119" ht="13.5">
      <c r="B119" s="57"/>
    </row>
    <row r="120" ht="13.5">
      <c r="B120" s="57"/>
    </row>
    <row r="121" ht="13.5">
      <c r="B121" s="57"/>
    </row>
    <row r="122" ht="13.5">
      <c r="B122" s="57"/>
    </row>
    <row r="123" ht="13.5">
      <c r="B123" s="57"/>
    </row>
    <row r="124" ht="13.5">
      <c r="B124" s="57"/>
    </row>
    <row r="125" ht="13.5">
      <c r="B125" s="57"/>
    </row>
    <row r="126" ht="13.5">
      <c r="B126" s="57"/>
    </row>
    <row r="127" ht="13.5">
      <c r="B127" s="57"/>
    </row>
    <row r="128" ht="13.5">
      <c r="B128" s="57"/>
    </row>
    <row r="129" ht="13.5">
      <c r="B129" s="57"/>
    </row>
    <row r="130" ht="13.5">
      <c r="B130" s="57"/>
    </row>
    <row r="131" ht="13.5">
      <c r="B131" s="57"/>
    </row>
    <row r="132" ht="13.5">
      <c r="B132" s="57"/>
    </row>
    <row r="133" ht="13.5">
      <c r="B133" s="57"/>
    </row>
    <row r="134" ht="13.5">
      <c r="B134" s="57"/>
    </row>
    <row r="135" ht="13.5">
      <c r="B135" s="57"/>
    </row>
    <row r="136" ht="13.5">
      <c r="B136" s="57"/>
    </row>
    <row r="137" ht="13.5">
      <c r="B137" s="57"/>
    </row>
    <row r="138" ht="13.5">
      <c r="B138" s="57"/>
    </row>
    <row r="139" ht="13.5">
      <c r="B139" s="57"/>
    </row>
    <row r="140" ht="13.5">
      <c r="B140" s="57"/>
    </row>
    <row r="141" ht="13.5">
      <c r="B141" s="57"/>
    </row>
    <row r="142" ht="13.5">
      <c r="B142" s="57"/>
    </row>
    <row r="143" ht="13.5">
      <c r="B143" s="57"/>
    </row>
    <row r="144" ht="13.5">
      <c r="B144" s="57"/>
    </row>
    <row r="145" ht="13.5">
      <c r="B145" s="57"/>
    </row>
    <row r="146" ht="13.5">
      <c r="B146" s="57"/>
    </row>
    <row r="147" ht="13.5">
      <c r="B147" s="57"/>
    </row>
    <row r="148" ht="13.5">
      <c r="B148" s="57"/>
    </row>
    <row r="149" ht="13.5">
      <c r="B149" s="57"/>
    </row>
    <row r="150" ht="13.5">
      <c r="B150" s="57"/>
    </row>
    <row r="151" ht="13.5">
      <c r="B151" s="57"/>
    </row>
    <row r="152" ht="13.5">
      <c r="B152" s="57"/>
    </row>
    <row r="153" ht="13.5">
      <c r="B153" s="57"/>
    </row>
    <row r="154" ht="13.5">
      <c r="B154" s="57"/>
    </row>
    <row r="155" ht="13.5">
      <c r="B155" s="57"/>
    </row>
    <row r="156" ht="13.5">
      <c r="B156" s="57"/>
    </row>
    <row r="157" ht="13.5">
      <c r="B157" s="57"/>
    </row>
    <row r="158" ht="13.5">
      <c r="B158" s="57"/>
    </row>
    <row r="159" ht="13.5">
      <c r="B159" s="57"/>
    </row>
    <row r="160" ht="13.5">
      <c r="B160" s="57"/>
    </row>
    <row r="161" ht="13.5">
      <c r="B161" s="57"/>
    </row>
    <row r="162" ht="13.5">
      <c r="B162" s="57"/>
    </row>
    <row r="163" ht="13.5">
      <c r="B163" s="57"/>
    </row>
    <row r="164" ht="13.5">
      <c r="B164" s="57"/>
    </row>
    <row r="165" ht="13.5">
      <c r="B165" s="57"/>
    </row>
    <row r="166" ht="13.5">
      <c r="B166" s="57"/>
    </row>
    <row r="167" ht="13.5">
      <c r="B167" s="57"/>
    </row>
    <row r="168" ht="13.5">
      <c r="B168" s="57"/>
    </row>
    <row r="169" ht="13.5">
      <c r="B169" s="57"/>
    </row>
    <row r="170" ht="13.5">
      <c r="B170" s="57"/>
    </row>
    <row r="171" ht="13.5">
      <c r="B171" s="57"/>
    </row>
    <row r="172" ht="13.5">
      <c r="B172" s="57"/>
    </row>
    <row r="173" ht="13.5">
      <c r="B173" s="57"/>
    </row>
    <row r="174" ht="13.5">
      <c r="B174" s="57"/>
    </row>
    <row r="175" ht="13.5">
      <c r="B175" s="57"/>
    </row>
    <row r="176" ht="13.5">
      <c r="B176" s="57"/>
    </row>
    <row r="177" ht="13.5">
      <c r="B177" s="57"/>
    </row>
    <row r="178" ht="13.5">
      <c r="B178" s="57"/>
    </row>
    <row r="179" ht="13.5">
      <c r="B179" s="57"/>
    </row>
    <row r="180" ht="13.5">
      <c r="B180" s="57"/>
    </row>
    <row r="181" ht="13.5">
      <c r="B181" s="57"/>
    </row>
    <row r="182" ht="13.5">
      <c r="B182" s="57"/>
    </row>
    <row r="183" ht="13.5">
      <c r="B183" s="57"/>
    </row>
    <row r="184" ht="13.5">
      <c r="B184" s="57"/>
    </row>
    <row r="185" ht="13.5">
      <c r="B185" s="57"/>
    </row>
    <row r="186" ht="13.5">
      <c r="B186" s="57"/>
    </row>
    <row r="187" ht="13.5">
      <c r="B187" s="57"/>
    </row>
    <row r="188" ht="13.5">
      <c r="B188" s="57"/>
    </row>
    <row r="189" ht="13.5">
      <c r="B189" s="57"/>
    </row>
    <row r="190" ht="13.5">
      <c r="B190" s="57"/>
    </row>
    <row r="191" ht="13.5">
      <c r="B191" s="57"/>
    </row>
    <row r="192" ht="13.5">
      <c r="B192" s="57"/>
    </row>
    <row r="193" ht="13.5">
      <c r="B193" s="57"/>
    </row>
    <row r="194" ht="13.5">
      <c r="B194" s="57"/>
    </row>
    <row r="195" ht="13.5">
      <c r="B195" s="57"/>
    </row>
    <row r="196" ht="13.5">
      <c r="B196" s="57"/>
    </row>
    <row r="197" ht="13.5">
      <c r="B197" s="57"/>
    </row>
    <row r="198" ht="13.5">
      <c r="B198" s="57"/>
    </row>
    <row r="199" ht="13.5">
      <c r="B199" s="57"/>
    </row>
    <row r="200" ht="13.5">
      <c r="B200" s="57"/>
    </row>
    <row r="201" ht="13.5">
      <c r="B201" s="57"/>
    </row>
    <row r="202" ht="13.5">
      <c r="B202" s="57"/>
    </row>
    <row r="203" ht="13.5">
      <c r="B203" s="57"/>
    </row>
    <row r="204" ht="13.5">
      <c r="B204" s="57"/>
    </row>
    <row r="205" ht="13.5">
      <c r="B205" s="57"/>
    </row>
    <row r="206" ht="13.5">
      <c r="B206" s="57"/>
    </row>
    <row r="207" ht="13.5">
      <c r="B207" s="57"/>
    </row>
    <row r="208" ht="13.5">
      <c r="B208" s="57"/>
    </row>
    <row r="209" ht="13.5">
      <c r="B209" s="57"/>
    </row>
    <row r="210" ht="13.5">
      <c r="B210" s="57"/>
    </row>
    <row r="211" ht="13.5">
      <c r="B211" s="57"/>
    </row>
    <row r="212" ht="13.5">
      <c r="B212" s="57"/>
    </row>
    <row r="213" ht="13.5">
      <c r="B213" s="57"/>
    </row>
    <row r="214" ht="13.5">
      <c r="B214" s="57"/>
    </row>
    <row r="215" ht="13.5">
      <c r="B215" s="57"/>
    </row>
    <row r="216" ht="13.5">
      <c r="B216" s="57"/>
    </row>
    <row r="217" ht="13.5">
      <c r="B217" s="57"/>
    </row>
    <row r="218" ht="13.5">
      <c r="B218" s="57"/>
    </row>
    <row r="219" ht="13.5">
      <c r="B219" s="57"/>
    </row>
    <row r="220" ht="13.5">
      <c r="B220" s="57"/>
    </row>
    <row r="221" ht="13.5">
      <c r="B221" s="57"/>
    </row>
    <row r="222" ht="13.5">
      <c r="B222" s="57"/>
    </row>
    <row r="223" ht="13.5">
      <c r="B223" s="57"/>
    </row>
    <row r="224" ht="13.5">
      <c r="B224" s="57"/>
    </row>
    <row r="225" ht="13.5">
      <c r="B225" s="57"/>
    </row>
    <row r="226" ht="13.5">
      <c r="B226" s="57"/>
    </row>
    <row r="227" ht="13.5">
      <c r="B227" s="57"/>
    </row>
    <row r="228" ht="13.5">
      <c r="B228" s="57"/>
    </row>
    <row r="229" ht="13.5">
      <c r="B229" s="57"/>
    </row>
    <row r="230" ht="13.5">
      <c r="B230" s="57"/>
    </row>
    <row r="231" ht="13.5">
      <c r="B231" s="57"/>
    </row>
    <row r="232" ht="13.5">
      <c r="B232" s="57"/>
    </row>
    <row r="233" ht="13.5">
      <c r="B233" s="57"/>
    </row>
    <row r="234" ht="13.5">
      <c r="B234" s="57"/>
    </row>
    <row r="235" ht="13.5">
      <c r="B235" s="57"/>
    </row>
    <row r="236" ht="13.5">
      <c r="B236" s="57"/>
    </row>
    <row r="237" ht="13.5">
      <c r="B237" s="57"/>
    </row>
    <row r="238" ht="13.5">
      <c r="B238" s="57"/>
    </row>
    <row r="239" ht="13.5">
      <c r="B239" s="57"/>
    </row>
    <row r="240" ht="13.5">
      <c r="B240" s="57"/>
    </row>
    <row r="241" ht="13.5">
      <c r="B241" s="57"/>
    </row>
    <row r="242" ht="13.5">
      <c r="B242" s="57"/>
    </row>
    <row r="243" ht="13.5">
      <c r="B243" s="57"/>
    </row>
    <row r="244" ht="13.5">
      <c r="B244" s="57"/>
    </row>
    <row r="245" ht="13.5">
      <c r="B245" s="57"/>
    </row>
    <row r="246" ht="13.5">
      <c r="B246" s="57"/>
    </row>
  </sheetData>
  <sheetProtection/>
  <mergeCells count="15">
    <mergeCell ref="A1:E1"/>
    <mergeCell ref="A4:E4"/>
    <mergeCell ref="B7:B8"/>
    <mergeCell ref="A7:A8"/>
    <mergeCell ref="D20:D21"/>
    <mergeCell ref="C7:C8"/>
    <mergeCell ref="A14:F14"/>
    <mergeCell ref="A17:F17"/>
    <mergeCell ref="D7:E7"/>
    <mergeCell ref="A20:A21"/>
    <mergeCell ref="D2:F2"/>
    <mergeCell ref="D15:F15"/>
    <mergeCell ref="E19:F19"/>
    <mergeCell ref="C20:C21"/>
    <mergeCell ref="B20:B21"/>
  </mergeCells>
  <printOptions/>
  <pageMargins left="0.7874015748031497" right="0.2755905511811024" top="0.3937007874015748" bottom="0.5905511811023623" header="0.1968503937007874" footer="0.15748031496062992"/>
  <pageSetup firstPageNumber="22" useFirstPageNumber="1" horizontalDpi="600" verticalDpi="600" orientation="portrait" paperSize="9" r:id="rId1"/>
  <headerFooter alignWithMargins="0">
    <oddFooter>&amp;CPage &amp;P&amp;RBudge-2021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4"/>
  <sheetViews>
    <sheetView showGridLines="0" zoomScale="130" zoomScaleNormal="130" zoomScalePageLayoutView="0" workbookViewId="0" topLeftCell="B529">
      <selection activeCell="A1" sqref="A1:I541"/>
    </sheetView>
  </sheetViews>
  <sheetFormatPr defaultColWidth="9.140625" defaultRowHeight="12.75"/>
  <cols>
    <col min="1" max="1" width="6.57421875" style="7" customWidth="1"/>
    <col min="2" max="2" width="6.421875" style="145" customWidth="1"/>
    <col min="3" max="3" width="6.28125" style="146" customWidth="1"/>
    <col min="4" max="4" width="5.7109375" style="133" customWidth="1"/>
    <col min="5" max="5" width="41.28125" style="143" customWidth="1"/>
    <col min="6" max="6" width="47.57421875" style="144" hidden="1" customWidth="1"/>
    <col min="7" max="7" width="11.57421875" style="59" customWidth="1"/>
    <col min="8" max="8" width="10.140625" style="59" customWidth="1"/>
    <col min="9" max="9" width="10.00390625" style="59" customWidth="1"/>
    <col min="10" max="10" width="6.57421875" style="7" bestFit="1" customWidth="1"/>
    <col min="11" max="11" width="8.140625" style="7" bestFit="1" customWidth="1"/>
    <col min="12" max="16384" width="9.140625" style="7" customWidth="1"/>
  </cols>
  <sheetData>
    <row r="1" spans="1:10" ht="12.75">
      <c r="A1" s="422" t="s">
        <v>998</v>
      </c>
      <c r="B1" s="422"/>
      <c r="C1" s="422"/>
      <c r="D1" s="422"/>
      <c r="E1" s="422"/>
      <c r="F1" s="422"/>
      <c r="G1" s="422"/>
      <c r="H1" s="422"/>
      <c r="I1" s="422"/>
      <c r="J1" s="59"/>
    </row>
    <row r="2" spans="1:10" ht="27" customHeight="1">
      <c r="A2" s="58"/>
      <c r="B2" s="58"/>
      <c r="C2" s="58"/>
      <c r="D2" s="58"/>
      <c r="E2" s="58"/>
      <c r="F2" s="58"/>
      <c r="G2" s="423" t="s">
        <v>1030</v>
      </c>
      <c r="H2" s="423"/>
      <c r="I2" s="423"/>
      <c r="J2" s="59"/>
    </row>
    <row r="3" spans="1:10" ht="36" customHeight="1">
      <c r="A3" s="423" t="s">
        <v>996</v>
      </c>
      <c r="B3" s="423"/>
      <c r="C3" s="423"/>
      <c r="D3" s="423"/>
      <c r="E3" s="423"/>
      <c r="F3" s="423"/>
      <c r="G3" s="423"/>
      <c r="H3" s="423"/>
      <c r="I3" s="423"/>
      <c r="J3" s="59"/>
    </row>
    <row r="4" spans="1:10" ht="12.75">
      <c r="A4" s="59" t="s">
        <v>995</v>
      </c>
      <c r="B4" s="60"/>
      <c r="C4" s="61"/>
      <c r="D4" s="61"/>
      <c r="E4" s="62"/>
      <c r="F4" s="59"/>
      <c r="J4" s="59"/>
    </row>
    <row r="5" spans="1:10" ht="12.75">
      <c r="A5" s="59"/>
      <c r="B5" s="60"/>
      <c r="C5" s="61"/>
      <c r="D5" s="61"/>
      <c r="E5" s="63"/>
      <c r="F5" s="64"/>
      <c r="H5" s="392" t="s">
        <v>538</v>
      </c>
      <c r="I5" s="392"/>
      <c r="J5" s="59"/>
    </row>
    <row r="6" spans="1:10" s="68" customFormat="1" ht="12" customHeight="1">
      <c r="A6" s="401" t="s">
        <v>540</v>
      </c>
      <c r="B6" s="403" t="s">
        <v>542</v>
      </c>
      <c r="C6" s="403" t="s">
        <v>541</v>
      </c>
      <c r="D6" s="403" t="s">
        <v>541</v>
      </c>
      <c r="E6" s="424" t="s">
        <v>967</v>
      </c>
      <c r="F6" s="426" t="s">
        <v>258</v>
      </c>
      <c r="G6" s="427" t="s">
        <v>997</v>
      </c>
      <c r="H6" s="404" t="s">
        <v>524</v>
      </c>
      <c r="I6" s="405"/>
      <c r="J6" s="67"/>
    </row>
    <row r="7" spans="1:10" s="71" customFormat="1" ht="48" customHeight="1">
      <c r="A7" s="402"/>
      <c r="B7" s="402"/>
      <c r="C7" s="402"/>
      <c r="D7" s="402"/>
      <c r="E7" s="425"/>
      <c r="F7" s="426"/>
      <c r="G7" s="428"/>
      <c r="H7" s="10" t="s">
        <v>525</v>
      </c>
      <c r="I7" s="10" t="s">
        <v>526</v>
      </c>
      <c r="J7" s="70"/>
    </row>
    <row r="8" spans="1:10" s="74" customFormat="1" ht="12.75">
      <c r="A8" s="72">
        <v>1</v>
      </c>
      <c r="B8" s="72">
        <v>2</v>
      </c>
      <c r="C8" s="72">
        <v>3</v>
      </c>
      <c r="D8" s="72">
        <v>4</v>
      </c>
      <c r="E8" s="72" t="s">
        <v>409</v>
      </c>
      <c r="F8" s="72"/>
      <c r="G8" s="72">
        <v>6</v>
      </c>
      <c r="H8" s="72">
        <v>7</v>
      </c>
      <c r="I8" s="72">
        <v>8</v>
      </c>
      <c r="J8" s="73"/>
    </row>
    <row r="9" spans="1:10" s="81" customFormat="1" ht="51" customHeight="1">
      <c r="A9" s="66">
        <v>2000</v>
      </c>
      <c r="B9" s="75" t="s">
        <v>259</v>
      </c>
      <c r="C9" s="76" t="s">
        <v>260</v>
      </c>
      <c r="D9" s="76" t="s">
        <v>260</v>
      </c>
      <c r="E9" s="77" t="s">
        <v>593</v>
      </c>
      <c r="F9" s="65"/>
      <c r="G9" s="78">
        <f>SUM(H9:I9)</f>
        <v>702885.8</v>
      </c>
      <c r="H9" s="79">
        <f>SUM(H10+H89+H110+H148+H253+H286+H318+H371+H441+H497+H537)</f>
        <v>256496</v>
      </c>
      <c r="I9" s="79">
        <f>SUM(I10+I148+I253+I286+I371+I441+I318)</f>
        <v>446389.8</v>
      </c>
      <c r="J9" s="80"/>
    </row>
    <row r="10" spans="1:10" s="87" customFormat="1" ht="51">
      <c r="A10" s="82">
        <v>2100</v>
      </c>
      <c r="B10" s="83" t="s">
        <v>147</v>
      </c>
      <c r="C10" s="84">
        <v>0</v>
      </c>
      <c r="D10" s="84">
        <v>0</v>
      </c>
      <c r="E10" s="77" t="s">
        <v>594</v>
      </c>
      <c r="F10" s="85" t="s">
        <v>261</v>
      </c>
      <c r="G10" s="78">
        <f aca="true" t="shared" si="0" ref="G10:G81">SUM(H10:I10)</f>
        <v>152411.7</v>
      </c>
      <c r="H10" s="78">
        <f>SUM(H11,H43,H50,H62,H66,H70,H78,H82)</f>
        <v>96011.7</v>
      </c>
      <c r="I10" s="78">
        <f>SUM(I11,I43,I50,I62,I66,I70,I78,I82)</f>
        <v>56400</v>
      </c>
      <c r="J10" s="86"/>
    </row>
    <row r="11" spans="1:10" s="91" customFormat="1" ht="51">
      <c r="A11" s="88">
        <v>2110</v>
      </c>
      <c r="B11" s="83" t="s">
        <v>147</v>
      </c>
      <c r="C11" s="84">
        <v>1</v>
      </c>
      <c r="D11" s="84">
        <v>0</v>
      </c>
      <c r="E11" s="89" t="s">
        <v>595</v>
      </c>
      <c r="F11" s="89" t="s">
        <v>262</v>
      </c>
      <c r="G11" s="78">
        <f t="shared" si="0"/>
        <v>94871.7</v>
      </c>
      <c r="H11" s="79">
        <f>SUM(H12+H36+H39)</f>
        <v>91871.7</v>
      </c>
      <c r="I11" s="79">
        <f>SUM(I12)</f>
        <v>3000</v>
      </c>
      <c r="J11" s="90"/>
    </row>
    <row r="12" spans="1:10" ht="25.5">
      <c r="A12" s="92">
        <v>2111</v>
      </c>
      <c r="B12" s="93" t="s">
        <v>147</v>
      </c>
      <c r="C12" s="94">
        <v>1</v>
      </c>
      <c r="D12" s="94">
        <v>1</v>
      </c>
      <c r="E12" s="95" t="s">
        <v>596</v>
      </c>
      <c r="F12" s="96" t="s">
        <v>263</v>
      </c>
      <c r="G12" s="78">
        <f t="shared" si="0"/>
        <v>94071.7</v>
      </c>
      <c r="H12" s="78">
        <f>SUM(H14:H30)</f>
        <v>91071.7</v>
      </c>
      <c r="I12" s="78">
        <f>SUM(I14:I35)</f>
        <v>3000</v>
      </c>
      <c r="J12" s="59"/>
    </row>
    <row r="13" spans="1:10" ht="39" customHeight="1">
      <c r="A13" s="92"/>
      <c r="B13" s="93"/>
      <c r="C13" s="94"/>
      <c r="D13" s="94"/>
      <c r="E13" s="95" t="s">
        <v>968</v>
      </c>
      <c r="F13" s="96"/>
      <c r="G13" s="78"/>
      <c r="H13" s="78"/>
      <c r="I13" s="78"/>
      <c r="J13" s="59"/>
    </row>
    <row r="14" spans="1:10" ht="12.75">
      <c r="A14" s="92"/>
      <c r="B14" s="93"/>
      <c r="C14" s="94"/>
      <c r="D14" s="69">
        <v>4111</v>
      </c>
      <c r="E14" s="97" t="s">
        <v>807</v>
      </c>
      <c r="F14" s="96"/>
      <c r="G14" s="78">
        <f>SUM(H14:I14)</f>
        <v>60000</v>
      </c>
      <c r="H14" s="78">
        <v>60000</v>
      </c>
      <c r="I14" s="98"/>
      <c r="J14" s="99"/>
    </row>
    <row r="15" spans="1:10" ht="25.5">
      <c r="A15" s="92"/>
      <c r="B15" s="93"/>
      <c r="C15" s="94"/>
      <c r="D15" s="69">
        <v>4112</v>
      </c>
      <c r="E15" s="97" t="s">
        <v>985</v>
      </c>
      <c r="F15" s="96"/>
      <c r="G15" s="78">
        <f t="shared" si="0"/>
        <v>19514</v>
      </c>
      <c r="H15" s="78">
        <v>19514</v>
      </c>
      <c r="I15" s="98"/>
      <c r="J15" s="59"/>
    </row>
    <row r="16" spans="1:10" ht="12.75">
      <c r="A16" s="92"/>
      <c r="B16" s="93"/>
      <c r="C16" s="94"/>
      <c r="D16" s="69">
        <v>4212</v>
      </c>
      <c r="E16" s="97" t="s">
        <v>817</v>
      </c>
      <c r="F16" s="96"/>
      <c r="G16" s="78">
        <f t="shared" si="0"/>
        <v>2250</v>
      </c>
      <c r="H16" s="98">
        <v>2250</v>
      </c>
      <c r="I16" s="98"/>
      <c r="J16" s="59"/>
    </row>
    <row r="17" spans="1:10" ht="12.75">
      <c r="A17" s="92"/>
      <c r="B17" s="93"/>
      <c r="C17" s="94"/>
      <c r="D17" s="69">
        <v>4213</v>
      </c>
      <c r="E17" s="97" t="s">
        <v>818</v>
      </c>
      <c r="F17" s="96"/>
      <c r="G17" s="78">
        <f t="shared" si="0"/>
        <v>110</v>
      </c>
      <c r="H17" s="98">
        <v>110</v>
      </c>
      <c r="I17" s="98"/>
      <c r="J17" s="59"/>
    </row>
    <row r="18" spans="1:10" ht="12.75">
      <c r="A18" s="92"/>
      <c r="B18" s="93"/>
      <c r="C18" s="94"/>
      <c r="D18" s="69">
        <v>4214</v>
      </c>
      <c r="E18" s="97" t="s">
        <v>819</v>
      </c>
      <c r="F18" s="96"/>
      <c r="G18" s="78">
        <f>SUM(H18:I18)</f>
        <v>800</v>
      </c>
      <c r="H18" s="98">
        <v>800</v>
      </c>
      <c r="I18" s="98"/>
      <c r="J18" s="59"/>
    </row>
    <row r="19" spans="1:10" ht="12.75">
      <c r="A19" s="92"/>
      <c r="B19" s="93"/>
      <c r="C19" s="94"/>
      <c r="D19" s="69">
        <v>4215</v>
      </c>
      <c r="E19" s="97" t="s">
        <v>820</v>
      </c>
      <c r="F19" s="96"/>
      <c r="G19" s="100">
        <f t="shared" si="0"/>
        <v>154</v>
      </c>
      <c r="H19" s="101">
        <v>154</v>
      </c>
      <c r="I19" s="98"/>
      <c r="J19" s="59"/>
    </row>
    <row r="20" spans="1:10" ht="12.75">
      <c r="A20" s="92"/>
      <c r="B20" s="93"/>
      <c r="C20" s="94"/>
      <c r="D20" s="69">
        <v>4221</v>
      </c>
      <c r="E20" s="97" t="s">
        <v>824</v>
      </c>
      <c r="F20" s="96"/>
      <c r="G20" s="78">
        <f t="shared" si="0"/>
        <v>300</v>
      </c>
      <c r="H20" s="98">
        <v>300</v>
      </c>
      <c r="I20" s="98"/>
      <c r="J20" s="59"/>
    </row>
    <row r="21" spans="1:10" ht="25.5">
      <c r="A21" s="92"/>
      <c r="B21" s="93"/>
      <c r="C21" s="94"/>
      <c r="D21" s="69">
        <v>4233</v>
      </c>
      <c r="E21" s="97" t="s">
        <v>830</v>
      </c>
      <c r="F21" s="96"/>
      <c r="G21" s="78">
        <f t="shared" si="0"/>
        <v>150</v>
      </c>
      <c r="H21" s="78">
        <v>150</v>
      </c>
      <c r="I21" s="98"/>
      <c r="J21" s="59"/>
    </row>
    <row r="22" spans="1:10" ht="12.75">
      <c r="A22" s="92"/>
      <c r="B22" s="93"/>
      <c r="C22" s="94"/>
      <c r="D22" s="69">
        <v>4235</v>
      </c>
      <c r="E22" s="102" t="s">
        <v>832</v>
      </c>
      <c r="F22" s="96"/>
      <c r="G22" s="78">
        <f>SUM(H22:I22)</f>
        <v>2600</v>
      </c>
      <c r="H22" s="98">
        <v>2600</v>
      </c>
      <c r="I22" s="98"/>
      <c r="J22" s="59"/>
    </row>
    <row r="23" spans="1:10" ht="12.75">
      <c r="A23" s="92"/>
      <c r="B23" s="93"/>
      <c r="C23" s="94"/>
      <c r="D23" s="69">
        <v>4239</v>
      </c>
      <c r="E23" s="97" t="s">
        <v>835</v>
      </c>
      <c r="F23" s="96"/>
      <c r="G23" s="78">
        <f>SUM(H23:I23)</f>
        <v>200</v>
      </c>
      <c r="H23" s="98">
        <v>200</v>
      </c>
      <c r="I23" s="98"/>
      <c r="J23" s="59"/>
    </row>
    <row r="24" spans="1:10" ht="12.75">
      <c r="A24" s="92"/>
      <c r="B24" s="93"/>
      <c r="C24" s="94"/>
      <c r="D24" s="94">
        <v>4241</v>
      </c>
      <c r="E24" s="97" t="s">
        <v>837</v>
      </c>
      <c r="F24" s="96"/>
      <c r="G24" s="78">
        <f>SUM(H24:I24)</f>
        <v>22.2</v>
      </c>
      <c r="H24" s="98">
        <v>22.2</v>
      </c>
      <c r="I24" s="98"/>
      <c r="J24" s="59"/>
    </row>
    <row r="25" spans="1:10" ht="25.5">
      <c r="A25" s="92"/>
      <c r="B25" s="93"/>
      <c r="C25" s="94"/>
      <c r="D25" s="69">
        <v>4252</v>
      </c>
      <c r="E25" s="97" t="s">
        <v>840</v>
      </c>
      <c r="F25" s="96"/>
      <c r="G25" s="78">
        <f>SUM(H25:I25)</f>
        <v>1801.5</v>
      </c>
      <c r="H25" s="78">
        <v>1801.5</v>
      </c>
      <c r="I25" s="98"/>
      <c r="J25" s="59"/>
    </row>
    <row r="26" spans="1:10" ht="12.75">
      <c r="A26" s="92"/>
      <c r="B26" s="93"/>
      <c r="C26" s="94"/>
      <c r="D26" s="69">
        <v>4261</v>
      </c>
      <c r="E26" s="97" t="s">
        <v>842</v>
      </c>
      <c r="F26" s="96"/>
      <c r="G26" s="78">
        <f t="shared" si="0"/>
        <v>750</v>
      </c>
      <c r="H26" s="98">
        <v>750</v>
      </c>
      <c r="I26" s="98"/>
      <c r="J26" s="59"/>
    </row>
    <row r="27" spans="1:10" ht="12.75">
      <c r="A27" s="92"/>
      <c r="B27" s="93"/>
      <c r="C27" s="94"/>
      <c r="D27" s="69">
        <v>4264</v>
      </c>
      <c r="E27" s="103" t="s">
        <v>845</v>
      </c>
      <c r="F27" s="96"/>
      <c r="G27" s="78">
        <f>SUM(H27:I27)</f>
        <v>2100</v>
      </c>
      <c r="H27" s="98">
        <v>2100</v>
      </c>
      <c r="I27" s="98"/>
      <c r="J27" s="59"/>
    </row>
    <row r="28" spans="1:10" ht="12.75">
      <c r="A28" s="92"/>
      <c r="B28" s="93"/>
      <c r="C28" s="94"/>
      <c r="D28" s="94">
        <v>4267</v>
      </c>
      <c r="E28" s="103" t="s">
        <v>848</v>
      </c>
      <c r="F28" s="96"/>
      <c r="G28" s="78">
        <f t="shared" si="0"/>
        <v>150</v>
      </c>
      <c r="H28" s="98">
        <v>150</v>
      </c>
      <c r="I28" s="98"/>
      <c r="J28" s="59"/>
    </row>
    <row r="29" spans="1:10" ht="12.75">
      <c r="A29" s="92"/>
      <c r="B29" s="93"/>
      <c r="C29" s="94"/>
      <c r="D29" s="94">
        <v>4269</v>
      </c>
      <c r="E29" s="103" t="s">
        <v>849</v>
      </c>
      <c r="F29" s="96"/>
      <c r="G29" s="78">
        <f t="shared" si="0"/>
        <v>100</v>
      </c>
      <c r="H29" s="98">
        <v>100</v>
      </c>
      <c r="I29" s="98"/>
      <c r="J29" s="59"/>
    </row>
    <row r="30" spans="1:10" ht="12.75">
      <c r="A30" s="92"/>
      <c r="B30" s="93"/>
      <c r="C30" s="94"/>
      <c r="D30" s="94">
        <v>4823</v>
      </c>
      <c r="E30" s="103" t="s">
        <v>908</v>
      </c>
      <c r="F30" s="96"/>
      <c r="G30" s="78">
        <f t="shared" si="0"/>
        <v>70</v>
      </c>
      <c r="H30" s="101">
        <v>70</v>
      </c>
      <c r="I30" s="98"/>
      <c r="J30" s="59"/>
    </row>
    <row r="31" spans="1:10" ht="13.5" customHeight="1">
      <c r="A31" s="92"/>
      <c r="B31" s="93"/>
      <c r="C31" s="94"/>
      <c r="D31" s="94">
        <v>5113</v>
      </c>
      <c r="E31" s="103" t="s">
        <v>927</v>
      </c>
      <c r="F31" s="96"/>
      <c r="G31" s="98">
        <f t="shared" si="0"/>
        <v>0</v>
      </c>
      <c r="H31" s="98">
        <v>0</v>
      </c>
      <c r="I31" s="98">
        <v>0</v>
      </c>
      <c r="J31" s="59"/>
    </row>
    <row r="32" spans="1:10" ht="12.75">
      <c r="A32" s="92"/>
      <c r="B32" s="93"/>
      <c r="C32" s="94"/>
      <c r="D32" s="94">
        <v>5121</v>
      </c>
      <c r="E32" s="104" t="s">
        <v>929</v>
      </c>
      <c r="F32" s="96"/>
      <c r="G32" s="78">
        <f t="shared" si="0"/>
        <v>500</v>
      </c>
      <c r="H32" s="98">
        <v>0</v>
      </c>
      <c r="I32" s="98">
        <v>500</v>
      </c>
      <c r="J32" s="59"/>
    </row>
    <row r="33" spans="1:10" ht="12.75">
      <c r="A33" s="92"/>
      <c r="B33" s="93"/>
      <c r="C33" s="94"/>
      <c r="D33" s="94">
        <v>5122</v>
      </c>
      <c r="E33" s="103" t="s">
        <v>930</v>
      </c>
      <c r="F33" s="96"/>
      <c r="G33" s="78">
        <f t="shared" si="0"/>
        <v>2500</v>
      </c>
      <c r="H33" s="98">
        <v>0</v>
      </c>
      <c r="I33" s="98">
        <v>2500</v>
      </c>
      <c r="J33" s="59"/>
    </row>
    <row r="34" spans="1:10" ht="12.75">
      <c r="A34" s="92"/>
      <c r="B34" s="93"/>
      <c r="C34" s="94"/>
      <c r="D34" s="94">
        <v>5129</v>
      </c>
      <c r="E34" s="103" t="s">
        <v>931</v>
      </c>
      <c r="F34" s="96"/>
      <c r="G34" s="78"/>
      <c r="H34" s="98"/>
      <c r="I34" s="98">
        <v>0</v>
      </c>
      <c r="J34" s="59"/>
    </row>
    <row r="35" spans="1:10" ht="12.75">
      <c r="A35" s="92"/>
      <c r="B35" s="93"/>
      <c r="C35" s="94"/>
      <c r="D35" s="94">
        <v>5134</v>
      </c>
      <c r="E35" s="103" t="s">
        <v>936</v>
      </c>
      <c r="F35" s="96"/>
      <c r="G35" s="78">
        <v>0</v>
      </c>
      <c r="H35" s="98">
        <v>0</v>
      </c>
      <c r="I35" s="98">
        <v>0</v>
      </c>
      <c r="J35" s="59"/>
    </row>
    <row r="36" spans="1:10" ht="15" customHeight="1">
      <c r="A36" s="92">
        <v>2112</v>
      </c>
      <c r="B36" s="93" t="s">
        <v>147</v>
      </c>
      <c r="C36" s="94">
        <v>1</v>
      </c>
      <c r="D36" s="94">
        <v>2</v>
      </c>
      <c r="E36" s="95" t="s">
        <v>597</v>
      </c>
      <c r="F36" s="96" t="s">
        <v>264</v>
      </c>
      <c r="G36" s="78">
        <f t="shared" si="0"/>
        <v>0</v>
      </c>
      <c r="H36" s="98">
        <f>SUM(H38:H38)</f>
        <v>0</v>
      </c>
      <c r="I36" s="98">
        <f>SUM(I38:I38)</f>
        <v>0</v>
      </c>
      <c r="J36" s="59" t="s">
        <v>408</v>
      </c>
    </row>
    <row r="37" spans="1:10" ht="22.5" customHeight="1">
      <c r="A37" s="92"/>
      <c r="B37" s="93"/>
      <c r="C37" s="94"/>
      <c r="D37" s="94"/>
      <c r="E37" s="95" t="s">
        <v>968</v>
      </c>
      <c r="F37" s="96"/>
      <c r="G37" s="78"/>
      <c r="H37" s="98"/>
      <c r="I37" s="98"/>
      <c r="J37" s="59"/>
    </row>
    <row r="38" spans="1:10" ht="12.75">
      <c r="A38" s="92"/>
      <c r="B38" s="93"/>
      <c r="C38" s="94"/>
      <c r="D38" s="94"/>
      <c r="E38" s="95" t="s">
        <v>126</v>
      </c>
      <c r="F38" s="96"/>
      <c r="G38" s="78">
        <f t="shared" si="0"/>
        <v>0</v>
      </c>
      <c r="H38" s="98">
        <v>0</v>
      </c>
      <c r="I38" s="98"/>
      <c r="J38" s="59"/>
    </row>
    <row r="39" spans="1:10" ht="12.75">
      <c r="A39" s="92">
        <v>2113</v>
      </c>
      <c r="B39" s="93" t="s">
        <v>147</v>
      </c>
      <c r="C39" s="94">
        <v>1</v>
      </c>
      <c r="D39" s="94">
        <v>3</v>
      </c>
      <c r="E39" s="95" t="s">
        <v>598</v>
      </c>
      <c r="F39" s="96" t="s">
        <v>265</v>
      </c>
      <c r="G39" s="78">
        <f t="shared" si="0"/>
        <v>800</v>
      </c>
      <c r="H39" s="98">
        <f>SUM(H41:H42)</f>
        <v>800</v>
      </c>
      <c r="I39" s="98">
        <f>SUM(I42:I42)</f>
        <v>0</v>
      </c>
      <c r="J39" s="59"/>
    </row>
    <row r="40" spans="1:10" ht="23.25" customHeight="1">
      <c r="A40" s="92"/>
      <c r="B40" s="93"/>
      <c r="C40" s="94"/>
      <c r="D40" s="94"/>
      <c r="E40" s="95" t="s">
        <v>968</v>
      </c>
      <c r="F40" s="96"/>
      <c r="G40" s="78"/>
      <c r="H40" s="98"/>
      <c r="I40" s="98"/>
      <c r="J40" s="59"/>
    </row>
    <row r="41" spans="1:10" ht="12.75">
      <c r="A41" s="92"/>
      <c r="B41" s="93"/>
      <c r="C41" s="94"/>
      <c r="D41" s="94">
        <v>4222</v>
      </c>
      <c r="E41" s="97" t="s">
        <v>825</v>
      </c>
      <c r="F41" s="96"/>
      <c r="G41" s="78">
        <f>SUM(H41:I41)</f>
        <v>500</v>
      </c>
      <c r="H41" s="98">
        <v>500</v>
      </c>
      <c r="I41" s="98"/>
      <c r="J41" s="59"/>
    </row>
    <row r="42" spans="1:10" ht="12.75">
      <c r="A42" s="92"/>
      <c r="B42" s="93"/>
      <c r="C42" s="94"/>
      <c r="D42" s="86">
        <v>4239</v>
      </c>
      <c r="E42" s="97" t="s">
        <v>835</v>
      </c>
      <c r="F42" s="96"/>
      <c r="G42" s="78">
        <f>SUM(H42:I42)</f>
        <v>300</v>
      </c>
      <c r="H42" s="98">
        <v>300</v>
      </c>
      <c r="I42" s="98"/>
      <c r="J42" s="59"/>
    </row>
    <row r="43" spans="1:10" ht="12.75">
      <c r="A43" s="88">
        <v>2120</v>
      </c>
      <c r="B43" s="83" t="s">
        <v>147</v>
      </c>
      <c r="C43" s="84">
        <v>2</v>
      </c>
      <c r="D43" s="84">
        <v>0</v>
      </c>
      <c r="E43" s="89" t="s">
        <v>599</v>
      </c>
      <c r="F43" s="105" t="s">
        <v>267</v>
      </c>
      <c r="G43" s="78">
        <f t="shared" si="0"/>
        <v>0</v>
      </c>
      <c r="H43" s="98">
        <f>SUM(H44+H47)</f>
        <v>0</v>
      </c>
      <c r="I43" s="98">
        <f>SUM(I44+I47)</f>
        <v>0</v>
      </c>
      <c r="J43" s="59"/>
    </row>
    <row r="44" spans="1:10" ht="12.75">
      <c r="A44" s="92">
        <v>2121</v>
      </c>
      <c r="B44" s="93" t="s">
        <v>147</v>
      </c>
      <c r="C44" s="94">
        <v>2</v>
      </c>
      <c r="D44" s="94">
        <v>1</v>
      </c>
      <c r="E44" s="106" t="s">
        <v>600</v>
      </c>
      <c r="F44" s="96" t="s">
        <v>268</v>
      </c>
      <c r="G44" s="78">
        <f t="shared" si="0"/>
        <v>0</v>
      </c>
      <c r="H44" s="98">
        <f>SUM(H46:H46)</f>
        <v>0</v>
      </c>
      <c r="I44" s="98">
        <f>SUM(I46:I46)</f>
        <v>0</v>
      </c>
      <c r="J44" s="59"/>
    </row>
    <row r="45" spans="1:10" ht="23.25" customHeight="1">
      <c r="A45" s="92"/>
      <c r="B45" s="93"/>
      <c r="C45" s="94"/>
      <c r="D45" s="94"/>
      <c r="E45" s="95" t="s">
        <v>968</v>
      </c>
      <c r="F45" s="96"/>
      <c r="G45" s="78">
        <f t="shared" si="0"/>
        <v>0</v>
      </c>
      <c r="H45" s="98"/>
      <c r="I45" s="98"/>
      <c r="J45" s="59"/>
    </row>
    <row r="46" spans="1:10" ht="12.75">
      <c r="A46" s="92"/>
      <c r="B46" s="93"/>
      <c r="C46" s="94"/>
      <c r="D46" s="94"/>
      <c r="E46" s="95" t="s">
        <v>126</v>
      </c>
      <c r="F46" s="96"/>
      <c r="G46" s="78">
        <f t="shared" si="0"/>
        <v>0</v>
      </c>
      <c r="H46" s="98">
        <f>SUM(H48:H48)</f>
        <v>0</v>
      </c>
      <c r="I46" s="98">
        <f>SUM(I48:I48)</f>
        <v>0</v>
      </c>
      <c r="J46" s="59"/>
    </row>
    <row r="47" spans="1:10" ht="25.5">
      <c r="A47" s="92">
        <v>2122</v>
      </c>
      <c r="B47" s="93" t="s">
        <v>147</v>
      </c>
      <c r="C47" s="94">
        <v>2</v>
      </c>
      <c r="D47" s="94">
        <v>2</v>
      </c>
      <c r="E47" s="95" t="s">
        <v>601</v>
      </c>
      <c r="F47" s="96" t="s">
        <v>269</v>
      </c>
      <c r="G47" s="78">
        <f t="shared" si="0"/>
        <v>0</v>
      </c>
      <c r="H47" s="98">
        <f>SUM(H49:H49)</f>
        <v>0</v>
      </c>
      <c r="I47" s="98">
        <f>SUM(I49:I49)</f>
        <v>0</v>
      </c>
      <c r="J47" s="59"/>
    </row>
    <row r="48" spans="1:10" ht="22.5" customHeight="1">
      <c r="A48" s="92"/>
      <c r="B48" s="93"/>
      <c r="C48" s="94"/>
      <c r="D48" s="94"/>
      <c r="E48" s="95" t="s">
        <v>968</v>
      </c>
      <c r="F48" s="96"/>
      <c r="G48" s="78">
        <f t="shared" si="0"/>
        <v>0</v>
      </c>
      <c r="H48" s="98"/>
      <c r="I48" s="98"/>
      <c r="J48" s="59"/>
    </row>
    <row r="49" spans="1:10" ht="12.75">
      <c r="A49" s="92"/>
      <c r="B49" s="93"/>
      <c r="C49" s="94"/>
      <c r="D49" s="94"/>
      <c r="E49" s="95" t="s">
        <v>126</v>
      </c>
      <c r="F49" s="96"/>
      <c r="G49" s="78">
        <f t="shared" si="0"/>
        <v>0</v>
      </c>
      <c r="H49" s="98"/>
      <c r="I49" s="98"/>
      <c r="J49" s="59"/>
    </row>
    <row r="50" spans="1:10" ht="12.75">
      <c r="A50" s="88">
        <v>2130</v>
      </c>
      <c r="B50" s="83" t="s">
        <v>147</v>
      </c>
      <c r="C50" s="84">
        <v>3</v>
      </c>
      <c r="D50" s="84">
        <v>0</v>
      </c>
      <c r="E50" s="89" t="s">
        <v>602</v>
      </c>
      <c r="F50" s="107" t="s">
        <v>270</v>
      </c>
      <c r="G50" s="78">
        <f t="shared" si="0"/>
        <v>1540</v>
      </c>
      <c r="H50" s="108">
        <f>SUM(H51,H54,H57)</f>
        <v>1540</v>
      </c>
      <c r="I50" s="108">
        <f>SUM(I51,I54,I57)</f>
        <v>0</v>
      </c>
      <c r="J50" s="59"/>
    </row>
    <row r="51" spans="1:10" ht="25.5">
      <c r="A51" s="92">
        <v>2131</v>
      </c>
      <c r="B51" s="93" t="s">
        <v>147</v>
      </c>
      <c r="C51" s="94">
        <v>3</v>
      </c>
      <c r="D51" s="94">
        <v>1</v>
      </c>
      <c r="E51" s="95" t="s">
        <v>603</v>
      </c>
      <c r="F51" s="96" t="s">
        <v>271</v>
      </c>
      <c r="G51" s="78">
        <f t="shared" si="0"/>
        <v>0</v>
      </c>
      <c r="H51" s="98">
        <f>SUM(H53:H53)</f>
        <v>0</v>
      </c>
      <c r="I51" s="98">
        <f>SUM(I53:I53)</f>
        <v>0</v>
      </c>
      <c r="J51" s="59"/>
    </row>
    <row r="52" spans="1:10" ht="21.75" customHeight="1">
      <c r="A52" s="92"/>
      <c r="B52" s="83"/>
      <c r="C52" s="84"/>
      <c r="D52" s="84"/>
      <c r="E52" s="95" t="s">
        <v>968</v>
      </c>
      <c r="F52" s="96"/>
      <c r="G52" s="78"/>
      <c r="H52" s="98"/>
      <c r="I52" s="98"/>
      <c r="J52" s="59"/>
    </row>
    <row r="53" spans="1:10" ht="12.75">
      <c r="A53" s="92"/>
      <c r="B53" s="83"/>
      <c r="C53" s="84"/>
      <c r="D53" s="84"/>
      <c r="E53" s="95" t="s">
        <v>126</v>
      </c>
      <c r="F53" s="96"/>
      <c r="G53" s="78">
        <f>SUM(H53:I53)</f>
        <v>0</v>
      </c>
      <c r="H53" s="98">
        <f>SUM(H55:H55)</f>
        <v>0</v>
      </c>
      <c r="I53" s="98">
        <f>SUM(I55:I55)</f>
        <v>0</v>
      </c>
      <c r="J53" s="59"/>
    </row>
    <row r="54" spans="1:10" ht="25.5">
      <c r="A54" s="92">
        <v>2132</v>
      </c>
      <c r="B54" s="93" t="s">
        <v>147</v>
      </c>
      <c r="C54" s="94">
        <v>3</v>
      </c>
      <c r="D54" s="94">
        <v>2</v>
      </c>
      <c r="E54" s="95" t="s">
        <v>604</v>
      </c>
      <c r="F54" s="96" t="s">
        <v>272</v>
      </c>
      <c r="G54" s="78">
        <f t="shared" si="0"/>
        <v>0</v>
      </c>
      <c r="H54" s="98">
        <f>SUM(H56:H56)</f>
        <v>0</v>
      </c>
      <c r="I54" s="98">
        <f>SUM(I56:I56)</f>
        <v>0</v>
      </c>
      <c r="J54" s="59"/>
    </row>
    <row r="55" spans="1:10" ht="25.5" customHeight="1">
      <c r="A55" s="92"/>
      <c r="B55" s="83"/>
      <c r="C55" s="84"/>
      <c r="D55" s="84"/>
      <c r="E55" s="95" t="s">
        <v>968</v>
      </c>
      <c r="F55" s="96"/>
      <c r="G55" s="78"/>
      <c r="H55" s="98"/>
      <c r="I55" s="98"/>
      <c r="J55" s="59"/>
    </row>
    <row r="56" spans="1:10" ht="12.75">
      <c r="A56" s="92"/>
      <c r="B56" s="83"/>
      <c r="C56" s="84"/>
      <c r="D56" s="84"/>
      <c r="E56" s="95" t="s">
        <v>126</v>
      </c>
      <c r="F56" s="96"/>
      <c r="G56" s="78">
        <f>SUM(H56:I56)</f>
        <v>0</v>
      </c>
      <c r="H56" s="98">
        <f>SUM(H58:H58)</f>
        <v>0</v>
      </c>
      <c r="I56" s="98">
        <f>SUM(I58:I58)</f>
        <v>0</v>
      </c>
      <c r="J56" s="59"/>
    </row>
    <row r="57" spans="1:10" ht="12.75">
      <c r="A57" s="92">
        <v>2133</v>
      </c>
      <c r="B57" s="93" t="s">
        <v>147</v>
      </c>
      <c r="C57" s="94">
        <v>3</v>
      </c>
      <c r="D57" s="94">
        <v>3</v>
      </c>
      <c r="E57" s="95" t="s">
        <v>605</v>
      </c>
      <c r="F57" s="96" t="s">
        <v>273</v>
      </c>
      <c r="G57" s="78">
        <f t="shared" si="0"/>
        <v>1540</v>
      </c>
      <c r="H57" s="98">
        <f>SUM(H59:H69)</f>
        <v>1540</v>
      </c>
      <c r="I57" s="98">
        <f>SUM(I61:I61)</f>
        <v>0</v>
      </c>
      <c r="J57" s="59"/>
    </row>
    <row r="58" spans="1:10" ht="22.5" customHeight="1">
      <c r="A58" s="92"/>
      <c r="B58" s="83"/>
      <c r="C58" s="84"/>
      <c r="D58" s="84"/>
      <c r="E58" s="95" t="s">
        <v>968</v>
      </c>
      <c r="F58" s="96"/>
      <c r="G58" s="78">
        <f t="shared" si="0"/>
        <v>0</v>
      </c>
      <c r="H58" s="98"/>
      <c r="I58" s="98"/>
      <c r="J58" s="59"/>
    </row>
    <row r="59" spans="1:10" ht="12.75">
      <c r="A59" s="92"/>
      <c r="B59" s="83"/>
      <c r="C59" s="84"/>
      <c r="D59" s="94">
        <v>4231</v>
      </c>
      <c r="E59" s="97" t="s">
        <v>828</v>
      </c>
      <c r="F59" s="96"/>
      <c r="G59" s="78">
        <f>SUM(H59:I59)</f>
        <v>500</v>
      </c>
      <c r="H59" s="98">
        <v>500</v>
      </c>
      <c r="I59" s="98"/>
      <c r="J59" s="59"/>
    </row>
    <row r="60" spans="1:10" ht="12.75">
      <c r="A60" s="92"/>
      <c r="B60" s="93"/>
      <c r="C60" s="94"/>
      <c r="D60" s="94">
        <v>4232</v>
      </c>
      <c r="E60" s="97" t="s">
        <v>829</v>
      </c>
      <c r="F60" s="96"/>
      <c r="G60" s="78">
        <f>SUM(H60:I60)</f>
        <v>500</v>
      </c>
      <c r="H60" s="98">
        <v>500</v>
      </c>
      <c r="I60" s="98"/>
      <c r="J60" s="59"/>
    </row>
    <row r="61" spans="1:11" ht="12.75">
      <c r="A61" s="92"/>
      <c r="B61" s="93"/>
      <c r="C61" s="94"/>
      <c r="D61" s="94">
        <v>4234</v>
      </c>
      <c r="E61" s="97" t="s">
        <v>831</v>
      </c>
      <c r="F61" s="96"/>
      <c r="G61" s="78">
        <f t="shared" si="0"/>
        <v>540</v>
      </c>
      <c r="H61" s="98">
        <v>540</v>
      </c>
      <c r="I61" s="98"/>
      <c r="J61" s="59"/>
      <c r="K61" s="59"/>
    </row>
    <row r="62" spans="1:10" ht="25.5">
      <c r="A62" s="88">
        <v>2140</v>
      </c>
      <c r="B62" s="83" t="s">
        <v>147</v>
      </c>
      <c r="C62" s="84">
        <v>4</v>
      </c>
      <c r="D62" s="84">
        <v>0</v>
      </c>
      <c r="E62" s="89" t="s">
        <v>606</v>
      </c>
      <c r="F62" s="89" t="s">
        <v>274</v>
      </c>
      <c r="G62" s="78">
        <f t="shared" si="0"/>
        <v>0</v>
      </c>
      <c r="H62" s="98">
        <f>SUM(H63)</f>
        <v>0</v>
      </c>
      <c r="I62" s="98">
        <f>SUM(I63)</f>
        <v>0</v>
      </c>
      <c r="J62" s="59"/>
    </row>
    <row r="63" spans="1:10" ht="12.75">
      <c r="A63" s="92">
        <v>2141</v>
      </c>
      <c r="B63" s="93" t="s">
        <v>147</v>
      </c>
      <c r="C63" s="94">
        <v>4</v>
      </c>
      <c r="D63" s="94">
        <v>1</v>
      </c>
      <c r="E63" s="95" t="s">
        <v>607</v>
      </c>
      <c r="F63" s="102" t="s">
        <v>275</v>
      </c>
      <c r="G63" s="78">
        <f t="shared" si="0"/>
        <v>0</v>
      </c>
      <c r="H63" s="98">
        <f>SUM(H65:H65)</f>
        <v>0</v>
      </c>
      <c r="I63" s="98">
        <f>SUM(I65:I65)</f>
        <v>0</v>
      </c>
      <c r="J63" s="59"/>
    </row>
    <row r="64" spans="1:10" ht="24.75" customHeight="1">
      <c r="A64" s="92"/>
      <c r="B64" s="93"/>
      <c r="C64" s="94"/>
      <c r="D64" s="94"/>
      <c r="E64" s="95" t="s">
        <v>968</v>
      </c>
      <c r="F64" s="96"/>
      <c r="G64" s="78"/>
      <c r="H64" s="98"/>
      <c r="I64" s="98"/>
      <c r="J64" s="59"/>
    </row>
    <row r="65" spans="1:10" ht="12.75">
      <c r="A65" s="92"/>
      <c r="B65" s="93"/>
      <c r="C65" s="94"/>
      <c r="D65" s="94"/>
      <c r="E65" s="95" t="s">
        <v>126</v>
      </c>
      <c r="F65" s="96"/>
      <c r="G65" s="78">
        <f t="shared" si="0"/>
        <v>0</v>
      </c>
      <c r="H65" s="98">
        <f>SUM(H67:H67)</f>
        <v>0</v>
      </c>
      <c r="I65" s="98">
        <f>SUM(I67:I67)</f>
        <v>0</v>
      </c>
      <c r="J65" s="59"/>
    </row>
    <row r="66" spans="1:10" ht="38.25">
      <c r="A66" s="88">
        <v>2150</v>
      </c>
      <c r="B66" s="83" t="s">
        <v>147</v>
      </c>
      <c r="C66" s="84">
        <v>5</v>
      </c>
      <c r="D66" s="84">
        <v>0</v>
      </c>
      <c r="E66" s="89" t="s">
        <v>608</v>
      </c>
      <c r="F66" s="89" t="s">
        <v>276</v>
      </c>
      <c r="G66" s="78">
        <f t="shared" si="0"/>
        <v>0</v>
      </c>
      <c r="H66" s="98">
        <f>SUM(H67)</f>
        <v>0</v>
      </c>
      <c r="I66" s="98">
        <f>SUM(I67)</f>
        <v>0</v>
      </c>
      <c r="J66" s="59"/>
    </row>
    <row r="67" spans="1:10" ht="25.5">
      <c r="A67" s="92">
        <v>2151</v>
      </c>
      <c r="B67" s="93" t="s">
        <v>147</v>
      </c>
      <c r="C67" s="94">
        <v>5</v>
      </c>
      <c r="D67" s="94">
        <v>1</v>
      </c>
      <c r="E67" s="95" t="s">
        <v>609</v>
      </c>
      <c r="F67" s="102" t="s">
        <v>277</v>
      </c>
      <c r="G67" s="78">
        <f t="shared" si="0"/>
        <v>0</v>
      </c>
      <c r="H67" s="98">
        <f>SUM(H69:H69)</f>
        <v>0</v>
      </c>
      <c r="I67" s="98">
        <f>SUM(I69:I69)</f>
        <v>0</v>
      </c>
      <c r="J67" s="59"/>
    </row>
    <row r="68" spans="1:10" ht="23.25" customHeight="1">
      <c r="A68" s="92"/>
      <c r="B68" s="93"/>
      <c r="C68" s="94"/>
      <c r="D68" s="94"/>
      <c r="E68" s="95" t="s">
        <v>968</v>
      </c>
      <c r="F68" s="96"/>
      <c r="G68" s="78">
        <f t="shared" si="0"/>
        <v>0</v>
      </c>
      <c r="H68" s="98"/>
      <c r="I68" s="98"/>
      <c r="J68" s="59"/>
    </row>
    <row r="69" spans="1:10" ht="12.75">
      <c r="A69" s="92"/>
      <c r="B69" s="93"/>
      <c r="C69" s="94"/>
      <c r="D69" s="94"/>
      <c r="E69" s="95" t="s">
        <v>126</v>
      </c>
      <c r="F69" s="96"/>
      <c r="G69" s="78">
        <f t="shared" si="0"/>
        <v>0</v>
      </c>
      <c r="H69" s="98"/>
      <c r="I69" s="98"/>
      <c r="J69" s="59"/>
    </row>
    <row r="70" spans="1:10" ht="25.5" customHeight="1">
      <c r="A70" s="88">
        <v>2160</v>
      </c>
      <c r="B70" s="83" t="s">
        <v>147</v>
      </c>
      <c r="C70" s="84">
        <v>6</v>
      </c>
      <c r="D70" s="84">
        <v>0</v>
      </c>
      <c r="E70" s="89" t="s">
        <v>969</v>
      </c>
      <c r="F70" s="89" t="s">
        <v>278</v>
      </c>
      <c r="G70" s="98">
        <f t="shared" si="0"/>
        <v>56000</v>
      </c>
      <c r="H70" s="98">
        <f>SUM(H71)</f>
        <v>2600</v>
      </c>
      <c r="I70" s="98">
        <f>SUM(I71)</f>
        <v>53400</v>
      </c>
      <c r="J70" s="59"/>
    </row>
    <row r="71" spans="1:10" ht="25.5">
      <c r="A71" s="92">
        <v>2161</v>
      </c>
      <c r="B71" s="93" t="s">
        <v>147</v>
      </c>
      <c r="C71" s="94">
        <v>6</v>
      </c>
      <c r="D71" s="94">
        <v>1</v>
      </c>
      <c r="E71" s="95" t="s">
        <v>611</v>
      </c>
      <c r="F71" s="96" t="s">
        <v>279</v>
      </c>
      <c r="G71" s="98">
        <f>SUM(H71:I71)</f>
        <v>56000</v>
      </c>
      <c r="H71" s="98">
        <f>SUM(H73:H76)</f>
        <v>2600</v>
      </c>
      <c r="I71" s="98">
        <f>SUM(I73:I77)</f>
        <v>53400</v>
      </c>
      <c r="J71" s="59"/>
    </row>
    <row r="72" spans="1:10" ht="22.5" customHeight="1">
      <c r="A72" s="92"/>
      <c r="B72" s="93"/>
      <c r="C72" s="94"/>
      <c r="D72" s="94"/>
      <c r="E72" s="95" t="s">
        <v>968</v>
      </c>
      <c r="F72" s="96"/>
      <c r="G72" s="78"/>
      <c r="H72" s="98"/>
      <c r="I72" s="98"/>
      <c r="J72" s="59"/>
    </row>
    <row r="73" spans="1:10" ht="12.75">
      <c r="A73" s="92"/>
      <c r="B73" s="93"/>
      <c r="C73" s="94"/>
      <c r="D73" s="94">
        <v>4241</v>
      </c>
      <c r="E73" s="97" t="s">
        <v>837</v>
      </c>
      <c r="F73" s="96"/>
      <c r="G73" s="78">
        <f t="shared" si="0"/>
        <v>900</v>
      </c>
      <c r="H73" s="98">
        <v>900</v>
      </c>
      <c r="I73" s="98"/>
      <c r="J73" s="59"/>
    </row>
    <row r="74" spans="1:10" ht="12.75">
      <c r="A74" s="92"/>
      <c r="B74" s="93"/>
      <c r="C74" s="94"/>
      <c r="D74" s="94">
        <v>4823</v>
      </c>
      <c r="E74" s="103" t="s">
        <v>908</v>
      </c>
      <c r="F74" s="96"/>
      <c r="G74" s="78">
        <f>SUM(H74:I74)</f>
        <v>1500</v>
      </c>
      <c r="H74" s="98">
        <v>1500</v>
      </c>
      <c r="I74" s="98"/>
      <c r="J74" s="59"/>
    </row>
    <row r="75" spans="1:10" ht="25.5">
      <c r="A75" s="92"/>
      <c r="B75" s="93"/>
      <c r="C75" s="94"/>
      <c r="D75" s="94">
        <v>4831</v>
      </c>
      <c r="E75" s="103" t="s">
        <v>911</v>
      </c>
      <c r="F75" s="109" t="s">
        <v>192</v>
      </c>
      <c r="G75" s="78">
        <f>SUM(H75:I75)</f>
        <v>200</v>
      </c>
      <c r="H75" s="78">
        <v>200</v>
      </c>
      <c r="I75" s="98"/>
      <c r="J75" s="59"/>
    </row>
    <row r="76" spans="1:10" ht="12.75">
      <c r="A76" s="92"/>
      <c r="B76" s="93"/>
      <c r="C76" s="94"/>
      <c r="D76" s="94">
        <v>5112</v>
      </c>
      <c r="E76" s="103" t="s">
        <v>926</v>
      </c>
      <c r="F76" s="96"/>
      <c r="G76" s="78">
        <f>SUM(H76:I76)</f>
        <v>53400</v>
      </c>
      <c r="H76" s="98">
        <v>0</v>
      </c>
      <c r="I76" s="98">
        <v>53400</v>
      </c>
      <c r="J76" s="59"/>
    </row>
    <row r="77" spans="1:10" ht="12.75">
      <c r="A77" s="92"/>
      <c r="B77" s="93"/>
      <c r="C77" s="94"/>
      <c r="D77" s="94">
        <v>5134</v>
      </c>
      <c r="E77" s="103" t="s">
        <v>936</v>
      </c>
      <c r="F77" s="96"/>
      <c r="G77" s="78">
        <f>SUM(H77:I77)</f>
        <v>0</v>
      </c>
      <c r="H77" s="98"/>
      <c r="I77" s="98">
        <v>0</v>
      </c>
      <c r="J77" s="59"/>
    </row>
    <row r="78" spans="1:10" ht="15.75" customHeight="1">
      <c r="A78" s="88">
        <v>2170</v>
      </c>
      <c r="B78" s="83" t="s">
        <v>147</v>
      </c>
      <c r="C78" s="84">
        <v>7</v>
      </c>
      <c r="D78" s="84">
        <v>0</v>
      </c>
      <c r="E78" s="89" t="s">
        <v>612</v>
      </c>
      <c r="F78" s="96"/>
      <c r="G78" s="78">
        <f t="shared" si="0"/>
        <v>0</v>
      </c>
      <c r="H78" s="98">
        <f>SUM(H79)</f>
        <v>0</v>
      </c>
      <c r="I78" s="98">
        <f>SUM(I79)</f>
        <v>0</v>
      </c>
      <c r="J78" s="59"/>
    </row>
    <row r="79" spans="1:10" ht="12.75">
      <c r="A79" s="92">
        <v>2171</v>
      </c>
      <c r="B79" s="93" t="s">
        <v>147</v>
      </c>
      <c r="C79" s="94">
        <v>7</v>
      </c>
      <c r="D79" s="94">
        <v>1</v>
      </c>
      <c r="E79" s="95" t="s">
        <v>613</v>
      </c>
      <c r="F79" s="96"/>
      <c r="G79" s="78">
        <f t="shared" si="0"/>
        <v>0</v>
      </c>
      <c r="H79" s="98">
        <f>SUM(H81:H81)</f>
        <v>0</v>
      </c>
      <c r="I79" s="98">
        <f>SUM(I81:I81)</f>
        <v>0</v>
      </c>
      <c r="J79" s="59"/>
    </row>
    <row r="80" spans="1:10" ht="22.5" customHeight="1">
      <c r="A80" s="92"/>
      <c r="B80" s="93"/>
      <c r="C80" s="94"/>
      <c r="D80" s="94"/>
      <c r="E80" s="95" t="s">
        <v>968</v>
      </c>
      <c r="F80" s="96"/>
      <c r="G80" s="78"/>
      <c r="H80" s="98"/>
      <c r="I80" s="98"/>
      <c r="J80" s="59"/>
    </row>
    <row r="81" spans="1:10" ht="12.75">
      <c r="A81" s="92"/>
      <c r="B81" s="93"/>
      <c r="C81" s="94"/>
      <c r="D81" s="94"/>
      <c r="E81" s="95" t="s">
        <v>126</v>
      </c>
      <c r="F81" s="96"/>
      <c r="G81" s="78">
        <f t="shared" si="0"/>
        <v>0</v>
      </c>
      <c r="H81" s="98"/>
      <c r="I81" s="98"/>
      <c r="J81" s="59"/>
    </row>
    <row r="82" spans="1:10" ht="38.25">
      <c r="A82" s="88">
        <v>2180</v>
      </c>
      <c r="B82" s="83" t="s">
        <v>147</v>
      </c>
      <c r="C82" s="84">
        <v>8</v>
      </c>
      <c r="D82" s="84">
        <v>0</v>
      </c>
      <c r="E82" s="89" t="s">
        <v>614</v>
      </c>
      <c r="F82" s="89" t="s">
        <v>280</v>
      </c>
      <c r="G82" s="78">
        <f aca="true" t="shared" si="1" ref="G82:G133">SUM(H82:I82)</f>
        <v>0</v>
      </c>
      <c r="H82" s="98">
        <f>SUM(H83+H86)</f>
        <v>0</v>
      </c>
      <c r="I82" s="98">
        <f>SUM(I83+I86)</f>
        <v>0</v>
      </c>
      <c r="J82" s="59"/>
    </row>
    <row r="83" spans="1:10" ht="23.25" customHeight="1">
      <c r="A83" s="92">
        <v>2181</v>
      </c>
      <c r="B83" s="93" t="s">
        <v>147</v>
      </c>
      <c r="C83" s="94">
        <v>8</v>
      </c>
      <c r="D83" s="94">
        <v>1</v>
      </c>
      <c r="E83" s="95" t="s">
        <v>614</v>
      </c>
      <c r="F83" s="102" t="s">
        <v>281</v>
      </c>
      <c r="G83" s="78">
        <f t="shared" si="1"/>
        <v>0</v>
      </c>
      <c r="H83" s="98">
        <f>SUM(H84:H85)</f>
        <v>0</v>
      </c>
      <c r="I83" s="98">
        <f>SUM(I84:I85)</f>
        <v>0</v>
      </c>
      <c r="J83" s="59"/>
    </row>
    <row r="84" spans="1:10" ht="12.75">
      <c r="A84" s="92">
        <v>2182</v>
      </c>
      <c r="B84" s="93" t="s">
        <v>147</v>
      </c>
      <c r="C84" s="94">
        <v>8</v>
      </c>
      <c r="D84" s="94">
        <v>1</v>
      </c>
      <c r="E84" s="95" t="s">
        <v>615</v>
      </c>
      <c r="F84" s="102"/>
      <c r="G84" s="78">
        <f t="shared" si="1"/>
        <v>0</v>
      </c>
      <c r="H84" s="98">
        <v>0</v>
      </c>
      <c r="I84" s="98"/>
      <c r="J84" s="59"/>
    </row>
    <row r="85" spans="1:10" ht="12.75">
      <c r="A85" s="92">
        <v>2183</v>
      </c>
      <c r="B85" s="93" t="s">
        <v>147</v>
      </c>
      <c r="C85" s="94">
        <v>8</v>
      </c>
      <c r="D85" s="94">
        <v>1</v>
      </c>
      <c r="E85" s="95" t="s">
        <v>616</v>
      </c>
      <c r="F85" s="102"/>
      <c r="G85" s="78">
        <f t="shared" si="1"/>
        <v>0</v>
      </c>
      <c r="H85" s="98">
        <v>0</v>
      </c>
      <c r="I85" s="98"/>
      <c r="J85" s="59"/>
    </row>
    <row r="86" spans="1:10" ht="25.5">
      <c r="A86" s="92">
        <v>2184</v>
      </c>
      <c r="B86" s="93" t="s">
        <v>147</v>
      </c>
      <c r="C86" s="94">
        <v>8</v>
      </c>
      <c r="D86" s="94">
        <v>1</v>
      </c>
      <c r="E86" s="95" t="s">
        <v>617</v>
      </c>
      <c r="F86" s="102"/>
      <c r="G86" s="78">
        <v>0</v>
      </c>
      <c r="H86" s="98">
        <v>0</v>
      </c>
      <c r="I86" s="98"/>
      <c r="J86" s="59"/>
    </row>
    <row r="87" spans="1:10" ht="22.5" customHeight="1">
      <c r="A87" s="92"/>
      <c r="B87" s="93"/>
      <c r="C87" s="94"/>
      <c r="D87" s="94"/>
      <c r="E87" s="95" t="s">
        <v>968</v>
      </c>
      <c r="F87" s="96"/>
      <c r="G87" s="78"/>
      <c r="H87" s="98"/>
      <c r="I87" s="98"/>
      <c r="J87" s="59"/>
    </row>
    <row r="88" spans="1:10" ht="12.75">
      <c r="A88" s="92"/>
      <c r="B88" s="93"/>
      <c r="C88" s="94"/>
      <c r="D88" s="94"/>
      <c r="E88" s="95" t="s">
        <v>126</v>
      </c>
      <c r="F88" s="96"/>
      <c r="G88" s="78">
        <f>SUM(H88:I88)</f>
        <v>0</v>
      </c>
      <c r="H88" s="98">
        <f>SUM(H90:H90)</f>
        <v>0</v>
      </c>
      <c r="I88" s="98">
        <f>SUM(I90:I90)</f>
        <v>0</v>
      </c>
      <c r="J88" s="59"/>
    </row>
    <row r="89" spans="1:10" s="87" customFormat="1" ht="25.5">
      <c r="A89" s="110">
        <v>2200</v>
      </c>
      <c r="B89" s="83" t="s">
        <v>148</v>
      </c>
      <c r="C89" s="84">
        <v>0</v>
      </c>
      <c r="D89" s="84">
        <v>0</v>
      </c>
      <c r="E89" s="77" t="s">
        <v>618</v>
      </c>
      <c r="F89" s="66" t="s">
        <v>282</v>
      </c>
      <c r="G89" s="78">
        <f t="shared" si="1"/>
        <v>7209.1</v>
      </c>
      <c r="H89" s="78">
        <f>SUM(H90,H94,H98,H102,H104)</f>
        <v>7209.1</v>
      </c>
      <c r="I89" s="78">
        <f>SUM(I90,I94,I98,I102,I104)</f>
        <v>0</v>
      </c>
      <c r="J89" s="86"/>
    </row>
    <row r="90" spans="1:10" ht="12.75">
      <c r="A90" s="88">
        <v>2210</v>
      </c>
      <c r="B90" s="83" t="s">
        <v>148</v>
      </c>
      <c r="C90" s="84">
        <v>1</v>
      </c>
      <c r="D90" s="84">
        <v>0</v>
      </c>
      <c r="E90" s="89" t="s">
        <v>619</v>
      </c>
      <c r="F90" s="111" t="s">
        <v>283</v>
      </c>
      <c r="G90" s="78">
        <f t="shared" si="1"/>
        <v>0</v>
      </c>
      <c r="H90" s="98">
        <f>SUM(H91)</f>
        <v>0</v>
      </c>
      <c r="I90" s="98">
        <f>SUM(I91)</f>
        <v>0</v>
      </c>
      <c r="J90" s="59"/>
    </row>
    <row r="91" spans="1:10" ht="12.75">
      <c r="A91" s="92">
        <v>2211</v>
      </c>
      <c r="B91" s="93" t="s">
        <v>148</v>
      </c>
      <c r="C91" s="94">
        <v>1</v>
      </c>
      <c r="D91" s="94">
        <v>1</v>
      </c>
      <c r="E91" s="95" t="s">
        <v>620</v>
      </c>
      <c r="F91" s="102" t="s">
        <v>284</v>
      </c>
      <c r="G91" s="78">
        <f t="shared" si="1"/>
        <v>0</v>
      </c>
      <c r="H91" s="98">
        <f>SUM(H93:H93)</f>
        <v>0</v>
      </c>
      <c r="I91" s="98">
        <f>SUM(I93:I93)</f>
        <v>0</v>
      </c>
      <c r="J91" s="59"/>
    </row>
    <row r="92" spans="1:10" ht="22.5" customHeight="1">
      <c r="A92" s="92"/>
      <c r="B92" s="93"/>
      <c r="C92" s="94"/>
      <c r="D92" s="94"/>
      <c r="E92" s="95" t="s">
        <v>968</v>
      </c>
      <c r="F92" s="96"/>
      <c r="G92" s="78"/>
      <c r="H92" s="98"/>
      <c r="I92" s="98"/>
      <c r="J92" s="59"/>
    </row>
    <row r="93" spans="1:10" ht="12.75">
      <c r="A93" s="92"/>
      <c r="B93" s="93"/>
      <c r="C93" s="94"/>
      <c r="D93" s="94">
        <v>4239</v>
      </c>
      <c r="E93" s="102" t="s">
        <v>970</v>
      </c>
      <c r="F93" s="96"/>
      <c r="G93" s="78">
        <v>0</v>
      </c>
      <c r="H93" s="98">
        <v>0</v>
      </c>
      <c r="I93" s="98"/>
      <c r="J93" s="59"/>
    </row>
    <row r="94" spans="1:10" ht="12.75">
      <c r="A94" s="88">
        <v>2220</v>
      </c>
      <c r="B94" s="83" t="s">
        <v>148</v>
      </c>
      <c r="C94" s="84">
        <v>2</v>
      </c>
      <c r="D94" s="84">
        <v>0</v>
      </c>
      <c r="E94" s="89" t="s">
        <v>621</v>
      </c>
      <c r="F94" s="111" t="s">
        <v>285</v>
      </c>
      <c r="G94" s="78">
        <f t="shared" si="1"/>
        <v>300</v>
      </c>
      <c r="H94" s="78">
        <f>SUM(H95)</f>
        <v>300</v>
      </c>
      <c r="I94" s="98">
        <f>SUM(I95)</f>
        <v>0</v>
      </c>
      <c r="J94" s="59"/>
    </row>
    <row r="95" spans="1:10" ht="12.75">
      <c r="A95" s="92">
        <v>2221</v>
      </c>
      <c r="B95" s="93" t="s">
        <v>148</v>
      </c>
      <c r="C95" s="94">
        <v>2</v>
      </c>
      <c r="D95" s="94">
        <v>1</v>
      </c>
      <c r="E95" s="95" t="s">
        <v>622</v>
      </c>
      <c r="F95" s="102" t="s">
        <v>286</v>
      </c>
      <c r="G95" s="78">
        <f t="shared" si="1"/>
        <v>300</v>
      </c>
      <c r="H95" s="78">
        <f>SUM(H97:H97)</f>
        <v>300</v>
      </c>
      <c r="I95" s="98">
        <f>SUM(I97:I97)</f>
        <v>0</v>
      </c>
      <c r="J95" s="59"/>
    </row>
    <row r="96" spans="1:10" ht="22.5" customHeight="1">
      <c r="A96" s="92"/>
      <c r="B96" s="93"/>
      <c r="C96" s="94"/>
      <c r="D96" s="94"/>
      <c r="E96" s="95" t="s">
        <v>968</v>
      </c>
      <c r="F96" s="96"/>
      <c r="G96" s="78"/>
      <c r="H96" s="78"/>
      <c r="I96" s="98"/>
      <c r="J96" s="59"/>
    </row>
    <row r="97" spans="1:10" ht="12.75">
      <c r="A97" s="92"/>
      <c r="B97" s="93"/>
      <c r="C97" s="94"/>
      <c r="D97" s="94">
        <v>4239</v>
      </c>
      <c r="E97" s="102" t="s">
        <v>970</v>
      </c>
      <c r="F97" s="96"/>
      <c r="G97" s="78">
        <f t="shared" si="1"/>
        <v>300</v>
      </c>
      <c r="H97" s="78">
        <v>300</v>
      </c>
      <c r="I97" s="98"/>
      <c r="J97" s="59"/>
    </row>
    <row r="98" spans="1:10" ht="12.75">
      <c r="A98" s="88">
        <v>2230</v>
      </c>
      <c r="B98" s="83" t="s">
        <v>148</v>
      </c>
      <c r="C98" s="84">
        <v>3</v>
      </c>
      <c r="D98" s="84">
        <v>0</v>
      </c>
      <c r="E98" s="89" t="s">
        <v>623</v>
      </c>
      <c r="F98" s="111" t="s">
        <v>287</v>
      </c>
      <c r="G98" s="78">
        <f t="shared" si="1"/>
        <v>0</v>
      </c>
      <c r="H98" s="98">
        <f>SUM(H99)</f>
        <v>0</v>
      </c>
      <c r="I98" s="98">
        <f>SUM(I99)</f>
        <v>0</v>
      </c>
      <c r="J98" s="59"/>
    </row>
    <row r="99" spans="1:10" ht="12.75">
      <c r="A99" s="92">
        <v>2231</v>
      </c>
      <c r="B99" s="93" t="s">
        <v>148</v>
      </c>
      <c r="C99" s="94">
        <v>3</v>
      </c>
      <c r="D99" s="94">
        <v>1</v>
      </c>
      <c r="E99" s="95" t="s">
        <v>624</v>
      </c>
      <c r="F99" s="102" t="s">
        <v>288</v>
      </c>
      <c r="G99" s="78">
        <f t="shared" si="1"/>
        <v>0</v>
      </c>
      <c r="H99" s="98">
        <f>SUM(H101:H101)</f>
        <v>0</v>
      </c>
      <c r="I99" s="98">
        <f>SUM(I101:I101)</f>
        <v>0</v>
      </c>
      <c r="J99" s="59"/>
    </row>
    <row r="100" spans="1:10" ht="22.5" customHeight="1">
      <c r="A100" s="92"/>
      <c r="B100" s="93"/>
      <c r="C100" s="94"/>
      <c r="D100" s="94"/>
      <c r="E100" s="95" t="s">
        <v>968</v>
      </c>
      <c r="F100" s="96"/>
      <c r="G100" s="78"/>
      <c r="H100" s="98"/>
      <c r="I100" s="98"/>
      <c r="J100" s="59"/>
    </row>
    <row r="101" spans="1:10" ht="12.75">
      <c r="A101" s="92"/>
      <c r="B101" s="93"/>
      <c r="C101" s="94"/>
      <c r="D101" s="94"/>
      <c r="E101" s="95" t="s">
        <v>126</v>
      </c>
      <c r="F101" s="96"/>
      <c r="G101" s="78">
        <f>SUM(H101:I101)</f>
        <v>0</v>
      </c>
      <c r="H101" s="98">
        <f>SUM(H103:H103)</f>
        <v>0</v>
      </c>
      <c r="I101" s="98">
        <f>SUM(I103:I103)</f>
        <v>0</v>
      </c>
      <c r="J101" s="59"/>
    </row>
    <row r="102" spans="1:10" ht="25.5">
      <c r="A102" s="88">
        <v>2240</v>
      </c>
      <c r="B102" s="83" t="s">
        <v>148</v>
      </c>
      <c r="C102" s="84">
        <v>4</v>
      </c>
      <c r="D102" s="84">
        <v>0</v>
      </c>
      <c r="E102" s="89" t="s">
        <v>625</v>
      </c>
      <c r="F102" s="89" t="s">
        <v>289</v>
      </c>
      <c r="G102" s="78">
        <f t="shared" si="1"/>
        <v>0</v>
      </c>
      <c r="H102" s="98">
        <f>SUM(H103)</f>
        <v>0</v>
      </c>
      <c r="I102" s="98">
        <f>SUM(I103)</f>
        <v>0</v>
      </c>
      <c r="J102" s="59"/>
    </row>
    <row r="103" spans="1:10" ht="25.5">
      <c r="A103" s="92">
        <v>2241</v>
      </c>
      <c r="B103" s="93" t="s">
        <v>148</v>
      </c>
      <c r="C103" s="94">
        <v>4</v>
      </c>
      <c r="D103" s="94">
        <v>1</v>
      </c>
      <c r="E103" s="95" t="s">
        <v>625</v>
      </c>
      <c r="F103" s="102" t="s">
        <v>289</v>
      </c>
      <c r="G103" s="78">
        <f t="shared" si="1"/>
        <v>0</v>
      </c>
      <c r="H103" s="98"/>
      <c r="I103" s="98"/>
      <c r="J103" s="59"/>
    </row>
    <row r="104" spans="1:10" ht="12.75">
      <c r="A104" s="88">
        <v>2250</v>
      </c>
      <c r="B104" s="83" t="s">
        <v>148</v>
      </c>
      <c r="C104" s="84">
        <v>5</v>
      </c>
      <c r="D104" s="84">
        <v>0</v>
      </c>
      <c r="E104" s="89" t="s">
        <v>626</v>
      </c>
      <c r="F104" s="89" t="s">
        <v>290</v>
      </c>
      <c r="G104" s="78">
        <f t="shared" si="1"/>
        <v>6909.1</v>
      </c>
      <c r="H104" s="78">
        <f>SUM(H105)</f>
        <v>6909.1</v>
      </c>
      <c r="I104" s="98">
        <f>SUM(I105)</f>
        <v>0</v>
      </c>
      <c r="J104" s="59"/>
    </row>
    <row r="105" spans="1:10" ht="12.75">
      <c r="A105" s="92">
        <v>2251</v>
      </c>
      <c r="B105" s="83" t="s">
        <v>148</v>
      </c>
      <c r="C105" s="84">
        <v>5</v>
      </c>
      <c r="D105" s="84">
        <v>1</v>
      </c>
      <c r="E105" s="112" t="s">
        <v>627</v>
      </c>
      <c r="F105" s="102" t="s">
        <v>291</v>
      </c>
      <c r="G105" s="78">
        <f t="shared" si="1"/>
        <v>6909.1</v>
      </c>
      <c r="H105" s="78">
        <f>SUM(H107:H109)</f>
        <v>6909.1</v>
      </c>
      <c r="I105" s="98">
        <f>SUM(I109:I109)</f>
        <v>0</v>
      </c>
      <c r="J105" s="59"/>
    </row>
    <row r="106" spans="1:10" ht="24" customHeight="1">
      <c r="A106" s="92"/>
      <c r="B106" s="93"/>
      <c r="C106" s="94"/>
      <c r="D106" s="94"/>
      <c r="E106" s="95" t="s">
        <v>968</v>
      </c>
      <c r="F106" s="96"/>
      <c r="G106" s="78"/>
      <c r="H106" s="78"/>
      <c r="I106" s="98"/>
      <c r="J106" s="59"/>
    </row>
    <row r="107" spans="1:10" ht="12.75">
      <c r="A107" s="92"/>
      <c r="B107" s="93"/>
      <c r="C107" s="94"/>
      <c r="D107" s="94">
        <v>4239</v>
      </c>
      <c r="E107" s="102" t="s">
        <v>970</v>
      </c>
      <c r="F107" s="96"/>
      <c r="G107" s="78">
        <f>SUM(H107:I107)</f>
        <v>1000</v>
      </c>
      <c r="H107" s="78">
        <v>1000</v>
      </c>
      <c r="I107" s="98"/>
      <c r="J107" s="59"/>
    </row>
    <row r="108" spans="1:10" ht="12.75">
      <c r="A108" s="92"/>
      <c r="B108" s="93"/>
      <c r="C108" s="94"/>
      <c r="D108" s="94">
        <v>4267</v>
      </c>
      <c r="E108" s="103" t="s">
        <v>848</v>
      </c>
      <c r="F108" s="96"/>
      <c r="G108" s="78">
        <f>SUM(H108:I108)</f>
        <v>2024.1</v>
      </c>
      <c r="H108" s="78">
        <v>2024.1</v>
      </c>
      <c r="I108" s="98"/>
      <c r="J108" s="59"/>
    </row>
    <row r="109" spans="1:10" ht="25.5">
      <c r="A109" s="92"/>
      <c r="B109" s="93"/>
      <c r="C109" s="94"/>
      <c r="D109" s="94">
        <v>4841</v>
      </c>
      <c r="E109" s="103" t="s">
        <v>913</v>
      </c>
      <c r="F109" s="96"/>
      <c r="G109" s="78">
        <f>SUM(H109:I109)</f>
        <v>3885</v>
      </c>
      <c r="H109" s="78">
        <v>3885</v>
      </c>
      <c r="I109" s="98"/>
      <c r="J109" s="59"/>
    </row>
    <row r="110" spans="1:10" s="87" customFormat="1" ht="51">
      <c r="A110" s="82">
        <v>2300</v>
      </c>
      <c r="B110" s="83" t="s">
        <v>149</v>
      </c>
      <c r="C110" s="84">
        <v>0</v>
      </c>
      <c r="D110" s="84">
        <v>0</v>
      </c>
      <c r="E110" s="77" t="s">
        <v>971</v>
      </c>
      <c r="F110" s="66" t="s">
        <v>292</v>
      </c>
      <c r="G110" s="78">
        <f t="shared" si="1"/>
        <v>300</v>
      </c>
      <c r="H110" s="78">
        <f>SUM(H111,H121,H125,H132,H136,H140,H144)</f>
        <v>300</v>
      </c>
      <c r="I110" s="78">
        <f>SUM(I111,I121,I125,I132,I136,I140,I144)</f>
        <v>0</v>
      </c>
      <c r="J110" s="86"/>
    </row>
    <row r="111" spans="1:10" ht="12.75">
      <c r="A111" s="88">
        <v>2310</v>
      </c>
      <c r="B111" s="83" t="s">
        <v>149</v>
      </c>
      <c r="C111" s="84">
        <v>1</v>
      </c>
      <c r="D111" s="84">
        <v>0</v>
      </c>
      <c r="E111" s="89" t="s">
        <v>629</v>
      </c>
      <c r="F111" s="89" t="s">
        <v>293</v>
      </c>
      <c r="G111" s="78">
        <f t="shared" si="1"/>
        <v>0</v>
      </c>
      <c r="H111" s="98">
        <f>SUM(H112+H115+H118)</f>
        <v>0</v>
      </c>
      <c r="I111" s="98">
        <f>SUM(I112+I115+I118)</f>
        <v>0</v>
      </c>
      <c r="J111" s="59"/>
    </row>
    <row r="112" spans="1:10" ht="12.75">
      <c r="A112" s="92">
        <v>2311</v>
      </c>
      <c r="B112" s="93" t="s">
        <v>149</v>
      </c>
      <c r="C112" s="94">
        <v>1</v>
      </c>
      <c r="D112" s="94">
        <v>1</v>
      </c>
      <c r="E112" s="95" t="s">
        <v>630</v>
      </c>
      <c r="F112" s="102" t="s">
        <v>294</v>
      </c>
      <c r="G112" s="78">
        <f t="shared" si="1"/>
        <v>0</v>
      </c>
      <c r="H112" s="98">
        <f>SUM(H114:H114)</f>
        <v>0</v>
      </c>
      <c r="I112" s="98">
        <f>SUM(I114:I114)</f>
        <v>0</v>
      </c>
      <c r="J112" s="59"/>
    </row>
    <row r="113" spans="1:10" ht="24.75" customHeight="1">
      <c r="A113" s="92"/>
      <c r="B113" s="93"/>
      <c r="C113" s="94"/>
      <c r="D113" s="94"/>
      <c r="E113" s="95" t="s">
        <v>968</v>
      </c>
      <c r="F113" s="96"/>
      <c r="G113" s="78"/>
      <c r="H113" s="98"/>
      <c r="I113" s="98"/>
      <c r="J113" s="59"/>
    </row>
    <row r="114" spans="1:10" ht="12.75">
      <c r="A114" s="92"/>
      <c r="B114" s="93"/>
      <c r="C114" s="94"/>
      <c r="D114" s="94"/>
      <c r="E114" s="95" t="s">
        <v>126</v>
      </c>
      <c r="F114" s="96"/>
      <c r="G114" s="78">
        <f>SUM(H114:I114)</f>
        <v>0</v>
      </c>
      <c r="H114" s="98">
        <f>SUM(H116:H116)</f>
        <v>0</v>
      </c>
      <c r="I114" s="98">
        <f>SUM(I116:I116)</f>
        <v>0</v>
      </c>
      <c r="J114" s="59"/>
    </row>
    <row r="115" spans="1:10" ht="12.75">
      <c r="A115" s="92">
        <v>2312</v>
      </c>
      <c r="B115" s="93" t="s">
        <v>149</v>
      </c>
      <c r="C115" s="94">
        <v>1</v>
      </c>
      <c r="D115" s="94">
        <v>2</v>
      </c>
      <c r="E115" s="95" t="s">
        <v>631</v>
      </c>
      <c r="F115" s="102"/>
      <c r="G115" s="78">
        <f t="shared" si="1"/>
        <v>0</v>
      </c>
      <c r="H115" s="98">
        <f>SUM(H117:H117)</f>
        <v>0</v>
      </c>
      <c r="I115" s="98">
        <f>SUM(I117:I117)</f>
        <v>0</v>
      </c>
      <c r="J115" s="59"/>
    </row>
    <row r="116" spans="1:10" ht="24.75" customHeight="1">
      <c r="A116" s="92"/>
      <c r="B116" s="93"/>
      <c r="C116" s="94"/>
      <c r="D116" s="94"/>
      <c r="E116" s="95" t="s">
        <v>968</v>
      </c>
      <c r="F116" s="96"/>
      <c r="G116" s="78"/>
      <c r="H116" s="98"/>
      <c r="I116" s="98"/>
      <c r="J116" s="59"/>
    </row>
    <row r="117" spans="1:10" ht="12.75">
      <c r="A117" s="92"/>
      <c r="B117" s="93"/>
      <c r="C117" s="94"/>
      <c r="D117" s="94"/>
      <c r="E117" s="95" t="s">
        <v>126</v>
      </c>
      <c r="F117" s="96"/>
      <c r="G117" s="78">
        <f>SUM(H117:I117)</f>
        <v>0</v>
      </c>
      <c r="H117" s="98">
        <f>SUM(H119:H119)</f>
        <v>0</v>
      </c>
      <c r="I117" s="98">
        <f>SUM(I119:I119)</f>
        <v>0</v>
      </c>
      <c r="J117" s="59"/>
    </row>
    <row r="118" spans="1:10" ht="12.75">
      <c r="A118" s="92">
        <v>2313</v>
      </c>
      <c r="B118" s="93" t="s">
        <v>149</v>
      </c>
      <c r="C118" s="94">
        <v>1</v>
      </c>
      <c r="D118" s="94">
        <v>3</v>
      </c>
      <c r="E118" s="95" t="s">
        <v>632</v>
      </c>
      <c r="F118" s="102"/>
      <c r="G118" s="78">
        <f t="shared" si="1"/>
        <v>0</v>
      </c>
      <c r="H118" s="98">
        <f>SUM(H120:H120)</f>
        <v>0</v>
      </c>
      <c r="I118" s="98">
        <f>SUM(I120:I120)</f>
        <v>0</v>
      </c>
      <c r="J118" s="59"/>
    </row>
    <row r="119" spans="1:10" ht="23.25" customHeight="1">
      <c r="A119" s="92"/>
      <c r="B119" s="93"/>
      <c r="C119" s="94"/>
      <c r="D119" s="94"/>
      <c r="E119" s="95" t="s">
        <v>968</v>
      </c>
      <c r="F119" s="96"/>
      <c r="G119" s="78"/>
      <c r="H119" s="98"/>
      <c r="I119" s="98"/>
      <c r="J119" s="59"/>
    </row>
    <row r="120" spans="1:10" ht="12.75">
      <c r="A120" s="92"/>
      <c r="B120" s="93"/>
      <c r="C120" s="94"/>
      <c r="D120" s="94"/>
      <c r="E120" s="95" t="s">
        <v>126</v>
      </c>
      <c r="F120" s="96"/>
      <c r="G120" s="78">
        <f>SUM(H120:I120)</f>
        <v>0</v>
      </c>
      <c r="H120" s="98">
        <v>0</v>
      </c>
      <c r="I120" s="98">
        <f>SUM(I122:I122)</f>
        <v>0</v>
      </c>
      <c r="J120" s="59"/>
    </row>
    <row r="121" spans="1:10" ht="12.75">
      <c r="A121" s="88">
        <v>2320</v>
      </c>
      <c r="B121" s="83" t="s">
        <v>149</v>
      </c>
      <c r="C121" s="84">
        <v>2</v>
      </c>
      <c r="D121" s="84">
        <v>0</v>
      </c>
      <c r="E121" s="89" t="s">
        <v>633</v>
      </c>
      <c r="F121" s="89" t="s">
        <v>295</v>
      </c>
      <c r="G121" s="78">
        <f t="shared" si="1"/>
        <v>300</v>
      </c>
      <c r="H121" s="98">
        <f>SUM(H122)</f>
        <v>300</v>
      </c>
      <c r="I121" s="98">
        <f>SUM(I122)</f>
        <v>0</v>
      </c>
      <c r="J121" s="59"/>
    </row>
    <row r="122" spans="1:10" ht="12.75">
      <c r="A122" s="92">
        <v>2321</v>
      </c>
      <c r="B122" s="93" t="s">
        <v>149</v>
      </c>
      <c r="C122" s="94">
        <v>2</v>
      </c>
      <c r="D122" s="94">
        <v>1</v>
      </c>
      <c r="E122" s="95" t="s">
        <v>634</v>
      </c>
      <c r="F122" s="102" t="s">
        <v>296</v>
      </c>
      <c r="G122" s="78">
        <f t="shared" si="1"/>
        <v>300</v>
      </c>
      <c r="H122" s="98">
        <f>SUM(H124:H124)</f>
        <v>300</v>
      </c>
      <c r="I122" s="98">
        <f>SUM(I124:I124)</f>
        <v>0</v>
      </c>
      <c r="J122" s="59"/>
    </row>
    <row r="123" spans="1:10" ht="38.25">
      <c r="A123" s="92"/>
      <c r="B123" s="93"/>
      <c r="C123" s="94"/>
      <c r="D123" s="94"/>
      <c r="E123" s="95" t="s">
        <v>968</v>
      </c>
      <c r="F123" s="96"/>
      <c r="G123" s="78"/>
      <c r="H123" s="98"/>
      <c r="I123" s="98"/>
      <c r="J123" s="59"/>
    </row>
    <row r="124" spans="1:10" ht="12.75">
      <c r="A124" s="92"/>
      <c r="B124" s="93"/>
      <c r="C124" s="94"/>
      <c r="D124" s="94">
        <v>4239</v>
      </c>
      <c r="E124" s="102" t="s">
        <v>970</v>
      </c>
      <c r="F124" s="96"/>
      <c r="G124" s="78">
        <f t="shared" si="1"/>
        <v>300</v>
      </c>
      <c r="H124" s="98">
        <v>300</v>
      </c>
      <c r="I124" s="98"/>
      <c r="J124" s="59"/>
    </row>
    <row r="125" spans="1:10" ht="25.5">
      <c r="A125" s="88">
        <v>2330</v>
      </c>
      <c r="B125" s="83" t="s">
        <v>149</v>
      </c>
      <c r="C125" s="84">
        <v>3</v>
      </c>
      <c r="D125" s="84">
        <v>0</v>
      </c>
      <c r="E125" s="89" t="s">
        <v>635</v>
      </c>
      <c r="F125" s="89" t="s">
        <v>297</v>
      </c>
      <c r="G125" s="78">
        <f t="shared" si="1"/>
        <v>0</v>
      </c>
      <c r="H125" s="98">
        <f>SUM(H126+H129)</f>
        <v>0</v>
      </c>
      <c r="I125" s="98">
        <f>SUM(I126)</f>
        <v>0</v>
      </c>
      <c r="J125" s="59"/>
    </row>
    <row r="126" spans="1:10" ht="12.75">
      <c r="A126" s="92">
        <v>2331</v>
      </c>
      <c r="B126" s="93" t="s">
        <v>149</v>
      </c>
      <c r="C126" s="94">
        <v>3</v>
      </c>
      <c r="D126" s="94">
        <v>1</v>
      </c>
      <c r="E126" s="95" t="s">
        <v>636</v>
      </c>
      <c r="F126" s="102" t="s">
        <v>298</v>
      </c>
      <c r="G126" s="78">
        <f t="shared" si="1"/>
        <v>0</v>
      </c>
      <c r="H126" s="98">
        <f>SUM(H128:H128)</f>
        <v>0</v>
      </c>
      <c r="I126" s="98">
        <f>SUM(I128:I128)</f>
        <v>0</v>
      </c>
      <c r="J126" s="59"/>
    </row>
    <row r="127" spans="1:10" ht="23.25" customHeight="1">
      <c r="A127" s="92"/>
      <c r="B127" s="93"/>
      <c r="C127" s="94"/>
      <c r="D127" s="94"/>
      <c r="E127" s="95" t="s">
        <v>968</v>
      </c>
      <c r="F127" s="96"/>
      <c r="G127" s="78"/>
      <c r="H127" s="98"/>
      <c r="I127" s="98"/>
      <c r="J127" s="59"/>
    </row>
    <row r="128" spans="1:10" ht="12.75">
      <c r="A128" s="92"/>
      <c r="B128" s="93"/>
      <c r="C128" s="94"/>
      <c r="D128" s="94"/>
      <c r="E128" s="95" t="s">
        <v>126</v>
      </c>
      <c r="F128" s="96"/>
      <c r="G128" s="78">
        <f>SUM(H128:I128)</f>
        <v>0</v>
      </c>
      <c r="H128" s="98">
        <f>SUM(H130:H130)</f>
        <v>0</v>
      </c>
      <c r="I128" s="98">
        <f>SUM(I130:I130)</f>
        <v>0</v>
      </c>
      <c r="J128" s="59"/>
    </row>
    <row r="129" spans="1:10" ht="12.75">
      <c r="A129" s="92">
        <v>2332</v>
      </c>
      <c r="B129" s="93" t="s">
        <v>149</v>
      </c>
      <c r="C129" s="94">
        <v>3</v>
      </c>
      <c r="D129" s="94">
        <v>2</v>
      </c>
      <c r="E129" s="95" t="s">
        <v>637</v>
      </c>
      <c r="F129" s="102"/>
      <c r="G129" s="78">
        <f t="shared" si="1"/>
        <v>0</v>
      </c>
      <c r="H129" s="98">
        <f>SUM(H131:H131)</f>
        <v>0</v>
      </c>
      <c r="I129" s="98">
        <f>SUM(I131:I131)</f>
        <v>0</v>
      </c>
      <c r="J129" s="59"/>
    </row>
    <row r="130" spans="1:10" ht="23.25" customHeight="1">
      <c r="A130" s="92"/>
      <c r="B130" s="93"/>
      <c r="C130" s="94"/>
      <c r="D130" s="94"/>
      <c r="E130" s="95" t="s">
        <v>968</v>
      </c>
      <c r="F130" s="96"/>
      <c r="G130" s="78"/>
      <c r="H130" s="98"/>
      <c r="I130" s="98"/>
      <c r="J130" s="59"/>
    </row>
    <row r="131" spans="1:10" ht="12.75">
      <c r="A131" s="92"/>
      <c r="B131" s="93"/>
      <c r="C131" s="94"/>
      <c r="D131" s="94"/>
      <c r="E131" s="95" t="s">
        <v>126</v>
      </c>
      <c r="F131" s="96"/>
      <c r="G131" s="78">
        <f>SUM(H131:I131)</f>
        <v>0</v>
      </c>
      <c r="H131" s="98">
        <f>SUM(H133:H133)</f>
        <v>0</v>
      </c>
      <c r="I131" s="98">
        <f>SUM(I133:I133)</f>
        <v>0</v>
      </c>
      <c r="J131" s="59"/>
    </row>
    <row r="132" spans="1:10" ht="12.75">
      <c r="A132" s="88">
        <v>2340</v>
      </c>
      <c r="B132" s="83" t="s">
        <v>149</v>
      </c>
      <c r="C132" s="84">
        <v>4</v>
      </c>
      <c r="D132" s="84">
        <v>0</v>
      </c>
      <c r="E132" s="89" t="s">
        <v>638</v>
      </c>
      <c r="F132" s="102"/>
      <c r="G132" s="78">
        <f t="shared" si="1"/>
        <v>0</v>
      </c>
      <c r="H132" s="98">
        <f>SUM(H133)</f>
        <v>0</v>
      </c>
      <c r="I132" s="98">
        <f>SUM(I133)</f>
        <v>0</v>
      </c>
      <c r="J132" s="59"/>
    </row>
    <row r="133" spans="1:10" ht="12.75">
      <c r="A133" s="92">
        <v>2341</v>
      </c>
      <c r="B133" s="93" t="s">
        <v>149</v>
      </c>
      <c r="C133" s="94">
        <v>4</v>
      </c>
      <c r="D133" s="94">
        <v>1</v>
      </c>
      <c r="E133" s="95" t="s">
        <v>639</v>
      </c>
      <c r="F133" s="102"/>
      <c r="G133" s="78">
        <f t="shared" si="1"/>
        <v>0</v>
      </c>
      <c r="H133" s="98">
        <f>SUM(H135:H135)</f>
        <v>0</v>
      </c>
      <c r="I133" s="98">
        <f>SUM(I135:I135)</f>
        <v>0</v>
      </c>
      <c r="J133" s="59"/>
    </row>
    <row r="134" spans="1:10" ht="24" customHeight="1">
      <c r="A134" s="92"/>
      <c r="B134" s="93"/>
      <c r="C134" s="94"/>
      <c r="D134" s="94"/>
      <c r="E134" s="95" t="s">
        <v>968</v>
      </c>
      <c r="F134" s="96"/>
      <c r="G134" s="78"/>
      <c r="H134" s="98"/>
      <c r="I134" s="98"/>
      <c r="J134" s="59"/>
    </row>
    <row r="135" spans="1:10" ht="12.75">
      <c r="A135" s="92"/>
      <c r="B135" s="93"/>
      <c r="C135" s="94"/>
      <c r="D135" s="94"/>
      <c r="E135" s="95" t="s">
        <v>126</v>
      </c>
      <c r="F135" s="96"/>
      <c r="G135" s="78">
        <f>SUM(H135:I135)</f>
        <v>0</v>
      </c>
      <c r="H135" s="98">
        <f>SUM(H137:H137)</f>
        <v>0</v>
      </c>
      <c r="I135" s="98">
        <f>SUM(I137:I137)</f>
        <v>0</v>
      </c>
      <c r="J135" s="59"/>
    </row>
    <row r="136" spans="1:10" ht="12.75">
      <c r="A136" s="88">
        <v>2350</v>
      </c>
      <c r="B136" s="83" t="s">
        <v>149</v>
      </c>
      <c r="C136" s="84">
        <v>5</v>
      </c>
      <c r="D136" s="84">
        <v>0</v>
      </c>
      <c r="E136" s="89" t="s">
        <v>640</v>
      </c>
      <c r="F136" s="89" t="s">
        <v>299</v>
      </c>
      <c r="G136" s="78">
        <f aca="true" t="shared" si="2" ref="G136:G157">SUM(H136:I136)</f>
        <v>0</v>
      </c>
      <c r="H136" s="98">
        <f>SUM(H137)</f>
        <v>0</v>
      </c>
      <c r="I136" s="98">
        <f>SUM(I137)</f>
        <v>0</v>
      </c>
      <c r="J136" s="59"/>
    </row>
    <row r="137" spans="1:10" ht="12.75">
      <c r="A137" s="92">
        <v>2351</v>
      </c>
      <c r="B137" s="93" t="s">
        <v>149</v>
      </c>
      <c r="C137" s="94">
        <v>5</v>
      </c>
      <c r="D137" s="94">
        <v>1</v>
      </c>
      <c r="E137" s="95" t="s">
        <v>641</v>
      </c>
      <c r="F137" s="102" t="s">
        <v>299</v>
      </c>
      <c r="G137" s="78">
        <f t="shared" si="2"/>
        <v>0</v>
      </c>
      <c r="H137" s="98">
        <f>SUM(H139:H139)</f>
        <v>0</v>
      </c>
      <c r="I137" s="98">
        <f>SUM(I139:I139)</f>
        <v>0</v>
      </c>
      <c r="J137" s="59"/>
    </row>
    <row r="138" spans="1:10" ht="21.75" customHeight="1">
      <c r="A138" s="92"/>
      <c r="B138" s="93"/>
      <c r="C138" s="94"/>
      <c r="D138" s="94"/>
      <c r="E138" s="95" t="s">
        <v>968</v>
      </c>
      <c r="F138" s="96"/>
      <c r="G138" s="78"/>
      <c r="H138" s="98"/>
      <c r="I138" s="98"/>
      <c r="J138" s="59"/>
    </row>
    <row r="139" spans="1:10" ht="12.75">
      <c r="A139" s="92"/>
      <c r="B139" s="93"/>
      <c r="C139" s="94"/>
      <c r="D139" s="94"/>
      <c r="E139" s="95" t="s">
        <v>126</v>
      </c>
      <c r="F139" s="96"/>
      <c r="G139" s="78">
        <f>SUM(H139:I139)</f>
        <v>0</v>
      </c>
      <c r="H139" s="98">
        <f>SUM(H141:H141)</f>
        <v>0</v>
      </c>
      <c r="I139" s="98">
        <f>SUM(I141:I141)</f>
        <v>0</v>
      </c>
      <c r="J139" s="59"/>
    </row>
    <row r="140" spans="1:10" ht="38.25">
      <c r="A140" s="88">
        <v>2360</v>
      </c>
      <c r="B140" s="83" t="s">
        <v>149</v>
      </c>
      <c r="C140" s="84">
        <v>6</v>
      </c>
      <c r="D140" s="84">
        <v>0</v>
      </c>
      <c r="E140" s="89" t="s">
        <v>642</v>
      </c>
      <c r="F140" s="89" t="s">
        <v>300</v>
      </c>
      <c r="G140" s="78">
        <f t="shared" si="2"/>
        <v>0</v>
      </c>
      <c r="H140" s="98">
        <f>SUM(H141)</f>
        <v>0</v>
      </c>
      <c r="I140" s="98">
        <f>SUM(I141)</f>
        <v>0</v>
      </c>
      <c r="J140" s="59"/>
    </row>
    <row r="141" spans="1:10" ht="25.5">
      <c r="A141" s="92">
        <v>2361</v>
      </c>
      <c r="B141" s="93" t="s">
        <v>149</v>
      </c>
      <c r="C141" s="94">
        <v>6</v>
      </c>
      <c r="D141" s="94">
        <v>1</v>
      </c>
      <c r="E141" s="95" t="s">
        <v>643</v>
      </c>
      <c r="F141" s="102" t="s">
        <v>301</v>
      </c>
      <c r="G141" s="78">
        <f t="shared" si="2"/>
        <v>0</v>
      </c>
      <c r="H141" s="98">
        <f>SUM(H143:H143)</f>
        <v>0</v>
      </c>
      <c r="I141" s="98">
        <f>SUM(I143:I143)</f>
        <v>0</v>
      </c>
      <c r="J141" s="59"/>
    </row>
    <row r="142" spans="1:10" ht="23.25" customHeight="1">
      <c r="A142" s="92"/>
      <c r="B142" s="93"/>
      <c r="C142" s="94"/>
      <c r="D142" s="94"/>
      <c r="E142" s="95" t="s">
        <v>968</v>
      </c>
      <c r="F142" s="96"/>
      <c r="G142" s="78"/>
      <c r="H142" s="98"/>
      <c r="I142" s="98"/>
      <c r="J142" s="59"/>
    </row>
    <row r="143" spans="1:10" ht="12.75">
      <c r="A143" s="92"/>
      <c r="B143" s="93"/>
      <c r="C143" s="94"/>
      <c r="D143" s="94"/>
      <c r="E143" s="95" t="s">
        <v>126</v>
      </c>
      <c r="F143" s="96"/>
      <c r="G143" s="78">
        <f>SUM(H143:I143)</f>
        <v>0</v>
      </c>
      <c r="H143" s="98">
        <f>SUM(H145:H145)</f>
        <v>0</v>
      </c>
      <c r="I143" s="98">
        <f>SUM(I145:I145)</f>
        <v>0</v>
      </c>
      <c r="J143" s="59"/>
    </row>
    <row r="144" spans="1:10" ht="25.5">
      <c r="A144" s="88">
        <v>2370</v>
      </c>
      <c r="B144" s="83" t="s">
        <v>149</v>
      </c>
      <c r="C144" s="84">
        <v>7</v>
      </c>
      <c r="D144" s="84">
        <v>0</v>
      </c>
      <c r="E144" s="89" t="s">
        <v>972</v>
      </c>
      <c r="F144" s="89" t="s">
        <v>302</v>
      </c>
      <c r="G144" s="78">
        <f t="shared" si="2"/>
        <v>0</v>
      </c>
      <c r="H144" s="98">
        <f>SUM(H145)</f>
        <v>0</v>
      </c>
      <c r="I144" s="98">
        <f>SUM(I145)</f>
        <v>0</v>
      </c>
      <c r="J144" s="59"/>
    </row>
    <row r="145" spans="1:10" ht="25.5">
      <c r="A145" s="92">
        <v>2371</v>
      </c>
      <c r="B145" s="93" t="s">
        <v>149</v>
      </c>
      <c r="C145" s="94">
        <v>7</v>
      </c>
      <c r="D145" s="94">
        <v>1</v>
      </c>
      <c r="E145" s="95" t="s">
        <v>645</v>
      </c>
      <c r="F145" s="102" t="s">
        <v>303</v>
      </c>
      <c r="G145" s="78">
        <f t="shared" si="2"/>
        <v>0</v>
      </c>
      <c r="H145" s="98">
        <f>SUM(H147:H147)</f>
        <v>0</v>
      </c>
      <c r="I145" s="98">
        <f>SUM(I147:I147)</f>
        <v>0</v>
      </c>
      <c r="J145" s="59"/>
    </row>
    <row r="146" spans="1:10" ht="25.5" customHeight="1">
      <c r="A146" s="92"/>
      <c r="B146" s="93"/>
      <c r="C146" s="94"/>
      <c r="D146" s="94"/>
      <c r="E146" s="95" t="s">
        <v>968</v>
      </c>
      <c r="F146" s="96"/>
      <c r="G146" s="78"/>
      <c r="H146" s="98"/>
      <c r="I146" s="98"/>
      <c r="J146" s="59"/>
    </row>
    <row r="147" spans="1:10" ht="12.75">
      <c r="A147" s="92"/>
      <c r="B147" s="93"/>
      <c r="C147" s="94"/>
      <c r="D147" s="94"/>
      <c r="E147" s="95" t="s">
        <v>126</v>
      </c>
      <c r="F147" s="96"/>
      <c r="G147" s="78">
        <f>SUM(H147:I147)</f>
        <v>0</v>
      </c>
      <c r="H147" s="98">
        <f>SUM(H149:H149)</f>
        <v>0</v>
      </c>
      <c r="I147" s="98">
        <f>SUM(I149:I149)</f>
        <v>0</v>
      </c>
      <c r="J147" s="59"/>
    </row>
    <row r="148" spans="1:10" s="87" customFormat="1" ht="51">
      <c r="A148" s="110">
        <v>2400</v>
      </c>
      <c r="B148" s="83" t="s">
        <v>150</v>
      </c>
      <c r="C148" s="84">
        <v>0</v>
      </c>
      <c r="D148" s="84">
        <v>0</v>
      </c>
      <c r="E148" s="77" t="s">
        <v>646</v>
      </c>
      <c r="F148" s="66" t="s">
        <v>304</v>
      </c>
      <c r="G148" s="78">
        <f t="shared" si="2"/>
        <v>66121</v>
      </c>
      <c r="H148" s="78">
        <f>H156+H198+H248</f>
        <v>7130</v>
      </c>
      <c r="I148" s="78">
        <f>SUM(I156,I198,I248)</f>
        <v>58991</v>
      </c>
      <c r="J148" s="86"/>
    </row>
    <row r="149" spans="1:10" ht="22.5" customHeight="1">
      <c r="A149" s="88">
        <v>2410</v>
      </c>
      <c r="B149" s="83" t="s">
        <v>150</v>
      </c>
      <c r="C149" s="84">
        <v>1</v>
      </c>
      <c r="D149" s="84">
        <v>0</v>
      </c>
      <c r="E149" s="89" t="s">
        <v>647</v>
      </c>
      <c r="F149" s="89" t="s">
        <v>305</v>
      </c>
      <c r="G149" s="78">
        <f t="shared" si="2"/>
        <v>0</v>
      </c>
      <c r="H149" s="98">
        <f>SUM(H150,H153)</f>
        <v>0</v>
      </c>
      <c r="I149" s="98">
        <f>SUM(I150)</f>
        <v>0</v>
      </c>
      <c r="J149" s="59"/>
    </row>
    <row r="150" spans="1:10" ht="25.5">
      <c r="A150" s="92">
        <v>2411</v>
      </c>
      <c r="B150" s="93" t="s">
        <v>150</v>
      </c>
      <c r="C150" s="94">
        <v>1</v>
      </c>
      <c r="D150" s="94">
        <v>1</v>
      </c>
      <c r="E150" s="95" t="s">
        <v>648</v>
      </c>
      <c r="F150" s="96" t="s">
        <v>306</v>
      </c>
      <c r="G150" s="78">
        <f t="shared" si="2"/>
        <v>0</v>
      </c>
      <c r="H150" s="98">
        <f>SUM(H152:H152)</f>
        <v>0</v>
      </c>
      <c r="I150" s="98">
        <f>SUM(I152:I152)</f>
        <v>0</v>
      </c>
      <c r="J150" s="59"/>
    </row>
    <row r="151" spans="1:10" ht="24" customHeight="1">
      <c r="A151" s="92"/>
      <c r="B151" s="93"/>
      <c r="C151" s="94"/>
      <c r="D151" s="94"/>
      <c r="E151" s="95" t="s">
        <v>968</v>
      </c>
      <c r="F151" s="96"/>
      <c r="G151" s="78"/>
      <c r="H151" s="98"/>
      <c r="I151" s="98"/>
      <c r="J151" s="59"/>
    </row>
    <row r="152" spans="1:10" ht="12.75">
      <c r="A152" s="92"/>
      <c r="B152" s="93"/>
      <c r="C152" s="94"/>
      <c r="D152" s="94"/>
      <c r="E152" s="95" t="s">
        <v>126</v>
      </c>
      <c r="F152" s="96"/>
      <c r="G152" s="78">
        <f t="shared" si="2"/>
        <v>0</v>
      </c>
      <c r="H152" s="98"/>
      <c r="I152" s="98"/>
      <c r="J152" s="59"/>
    </row>
    <row r="153" spans="1:10" ht="25.5">
      <c r="A153" s="92">
        <v>2412</v>
      </c>
      <c r="B153" s="83" t="s">
        <v>150</v>
      </c>
      <c r="C153" s="84">
        <v>1</v>
      </c>
      <c r="D153" s="84">
        <v>2</v>
      </c>
      <c r="E153" s="112" t="s">
        <v>649</v>
      </c>
      <c r="F153" s="102" t="s">
        <v>307</v>
      </c>
      <c r="G153" s="78">
        <f t="shared" si="2"/>
        <v>0</v>
      </c>
      <c r="H153" s="98">
        <f>SUM(H155:H155)</f>
        <v>0</v>
      </c>
      <c r="I153" s="98">
        <f>SUM(I155:I155)</f>
        <v>0</v>
      </c>
      <c r="J153" s="59"/>
    </row>
    <row r="154" spans="1:10" ht="22.5" customHeight="1">
      <c r="A154" s="92"/>
      <c r="B154" s="93"/>
      <c r="C154" s="94"/>
      <c r="D154" s="94"/>
      <c r="E154" s="95" t="s">
        <v>968</v>
      </c>
      <c r="F154" s="96"/>
      <c r="G154" s="78"/>
      <c r="H154" s="98"/>
      <c r="I154" s="98"/>
      <c r="J154" s="59"/>
    </row>
    <row r="155" spans="1:10" ht="12.75">
      <c r="A155" s="92"/>
      <c r="B155" s="93"/>
      <c r="C155" s="94"/>
      <c r="D155" s="94"/>
      <c r="E155" s="95" t="s">
        <v>126</v>
      </c>
      <c r="F155" s="96"/>
      <c r="G155" s="78">
        <f t="shared" si="2"/>
        <v>0</v>
      </c>
      <c r="H155" s="98"/>
      <c r="I155" s="98"/>
      <c r="J155" s="59"/>
    </row>
    <row r="156" spans="1:10" ht="25.5" customHeight="1">
      <c r="A156" s="88">
        <v>2420</v>
      </c>
      <c r="B156" s="83" t="s">
        <v>150</v>
      </c>
      <c r="C156" s="84">
        <v>2</v>
      </c>
      <c r="D156" s="84">
        <v>0</v>
      </c>
      <c r="E156" s="89" t="s">
        <v>650</v>
      </c>
      <c r="F156" s="89" t="s">
        <v>308</v>
      </c>
      <c r="G156" s="78">
        <f t="shared" si="2"/>
        <v>0</v>
      </c>
      <c r="H156" s="78">
        <f>SUM(H157)</f>
        <v>0</v>
      </c>
      <c r="I156" s="78">
        <f>SUM(I157)</f>
        <v>0</v>
      </c>
      <c r="J156" s="59"/>
    </row>
    <row r="157" spans="1:10" ht="12.75">
      <c r="A157" s="92">
        <v>2421</v>
      </c>
      <c r="B157" s="93" t="s">
        <v>150</v>
      </c>
      <c r="C157" s="94">
        <v>2</v>
      </c>
      <c r="D157" s="94">
        <v>1</v>
      </c>
      <c r="E157" s="95" t="s">
        <v>651</v>
      </c>
      <c r="F157" s="102" t="s">
        <v>309</v>
      </c>
      <c r="G157" s="78">
        <f t="shared" si="2"/>
        <v>0</v>
      </c>
      <c r="H157" s="98">
        <f>H159</f>
        <v>0</v>
      </c>
      <c r="I157" s="98">
        <v>0</v>
      </c>
      <c r="J157" s="59"/>
    </row>
    <row r="158" spans="1:10" ht="22.5" customHeight="1">
      <c r="A158" s="92"/>
      <c r="B158" s="93"/>
      <c r="C158" s="94"/>
      <c r="D158" s="94"/>
      <c r="E158" s="95" t="s">
        <v>968</v>
      </c>
      <c r="F158" s="102"/>
      <c r="G158" s="78"/>
      <c r="H158" s="98"/>
      <c r="I158" s="98"/>
      <c r="J158" s="59"/>
    </row>
    <row r="159" spans="1:10" ht="12.75">
      <c r="A159" s="92"/>
      <c r="B159" s="93"/>
      <c r="C159" s="94"/>
      <c r="D159" s="94"/>
      <c r="E159" s="95" t="s">
        <v>126</v>
      </c>
      <c r="F159" s="102"/>
      <c r="G159" s="78">
        <f>SUM(H159:I159)</f>
        <v>0</v>
      </c>
      <c r="H159" s="98">
        <f>SUM(H161:H161)</f>
        <v>0</v>
      </c>
      <c r="I159" s="98">
        <f>SUM(I161:I161)</f>
        <v>0</v>
      </c>
      <c r="J159" s="59"/>
    </row>
    <row r="160" spans="1:10" ht="12.75">
      <c r="A160" s="92">
        <v>2422</v>
      </c>
      <c r="B160" s="113" t="s">
        <v>150</v>
      </c>
      <c r="C160" s="113">
        <v>2</v>
      </c>
      <c r="D160" s="113">
        <v>2</v>
      </c>
      <c r="E160" s="114" t="s">
        <v>652</v>
      </c>
      <c r="F160" s="113"/>
      <c r="G160" s="78">
        <f>SUM(H160:I160)</f>
        <v>0</v>
      </c>
      <c r="H160" s="98">
        <f>H162</f>
        <v>0</v>
      </c>
      <c r="I160" s="98">
        <v>0</v>
      </c>
      <c r="J160" s="59"/>
    </row>
    <row r="161" spans="1:10" ht="24" customHeight="1">
      <c r="A161" s="92"/>
      <c r="B161" s="93"/>
      <c r="C161" s="94"/>
      <c r="D161" s="94"/>
      <c r="E161" s="95" t="s">
        <v>968</v>
      </c>
      <c r="F161" s="102"/>
      <c r="G161" s="78"/>
      <c r="H161" s="98"/>
      <c r="I161" s="98"/>
      <c r="J161" s="59"/>
    </row>
    <row r="162" spans="1:10" ht="12.75">
      <c r="A162" s="92"/>
      <c r="B162" s="93"/>
      <c r="C162" s="94"/>
      <c r="D162" s="94"/>
      <c r="E162" s="95" t="s">
        <v>126</v>
      </c>
      <c r="F162" s="102"/>
      <c r="G162" s="78">
        <f>SUM(H162:I162)</f>
        <v>0</v>
      </c>
      <c r="H162" s="98">
        <f>SUM(H164:H164)</f>
        <v>0</v>
      </c>
      <c r="I162" s="98">
        <f>SUM(I164:I164)</f>
        <v>0</v>
      </c>
      <c r="J162" s="59"/>
    </row>
    <row r="163" spans="1:10" ht="12.75">
      <c r="A163" s="92">
        <v>2423</v>
      </c>
      <c r="B163" s="113" t="s">
        <v>150</v>
      </c>
      <c r="C163" s="113">
        <v>2</v>
      </c>
      <c r="D163" s="113">
        <v>3</v>
      </c>
      <c r="E163" s="114" t="s">
        <v>653</v>
      </c>
      <c r="F163" s="102"/>
      <c r="G163" s="78">
        <f>SUM(H163:I163)</f>
        <v>0</v>
      </c>
      <c r="H163" s="98">
        <f>H165</f>
        <v>0</v>
      </c>
      <c r="I163" s="98">
        <v>0</v>
      </c>
      <c r="J163" s="59"/>
    </row>
    <row r="164" spans="1:10" ht="25.5" customHeight="1">
      <c r="A164" s="92"/>
      <c r="B164" s="93"/>
      <c r="C164" s="94"/>
      <c r="D164" s="94"/>
      <c r="E164" s="95" t="s">
        <v>968</v>
      </c>
      <c r="F164" s="102"/>
      <c r="G164" s="78"/>
      <c r="H164" s="98"/>
      <c r="I164" s="98"/>
      <c r="J164" s="59"/>
    </row>
    <row r="165" spans="1:10" ht="12.75">
      <c r="A165" s="92"/>
      <c r="B165" s="93"/>
      <c r="C165" s="94"/>
      <c r="D165" s="94"/>
      <c r="E165" s="95" t="s">
        <v>126</v>
      </c>
      <c r="F165" s="102"/>
      <c r="G165" s="78">
        <f>SUM(H165:I165)</f>
        <v>0</v>
      </c>
      <c r="H165" s="98">
        <f>SUM(H167:H167)</f>
        <v>0</v>
      </c>
      <c r="I165" s="98">
        <f>SUM(I167:I167)</f>
        <v>0</v>
      </c>
      <c r="J165" s="59"/>
    </row>
    <row r="166" spans="1:10" ht="12.75">
      <c r="A166" s="92">
        <v>2424</v>
      </c>
      <c r="B166" s="113" t="s">
        <v>150</v>
      </c>
      <c r="C166" s="113">
        <v>2</v>
      </c>
      <c r="D166" s="113">
        <v>4</v>
      </c>
      <c r="E166" s="114" t="s">
        <v>654</v>
      </c>
      <c r="F166" s="102"/>
      <c r="G166" s="78">
        <f>SUM(H166:I166)</f>
        <v>0</v>
      </c>
      <c r="H166" s="98">
        <f>H168</f>
        <v>0</v>
      </c>
      <c r="I166" s="98">
        <v>0</v>
      </c>
      <c r="J166" s="59"/>
    </row>
    <row r="167" spans="1:10" ht="38.25">
      <c r="A167" s="92"/>
      <c r="B167" s="93"/>
      <c r="C167" s="94"/>
      <c r="D167" s="94"/>
      <c r="E167" s="95" t="s">
        <v>968</v>
      </c>
      <c r="F167" s="102"/>
      <c r="G167" s="78"/>
      <c r="H167" s="98"/>
      <c r="I167" s="98"/>
      <c r="J167" s="59"/>
    </row>
    <row r="168" spans="1:10" ht="12.75">
      <c r="A168" s="92"/>
      <c r="B168" s="93"/>
      <c r="C168" s="94"/>
      <c r="D168" s="94"/>
      <c r="E168" s="95" t="s">
        <v>126</v>
      </c>
      <c r="F168" s="102"/>
      <c r="G168" s="78">
        <f>SUM(H168:I168)</f>
        <v>0</v>
      </c>
      <c r="H168" s="98">
        <f>SUM(H170:H170)</f>
        <v>0</v>
      </c>
      <c r="I168" s="98">
        <f>SUM(I170:I170)</f>
        <v>0</v>
      </c>
      <c r="J168" s="59"/>
    </row>
    <row r="169" spans="1:10" ht="12.75">
      <c r="A169" s="115">
        <v>2430</v>
      </c>
      <c r="B169" s="116" t="s">
        <v>150</v>
      </c>
      <c r="C169" s="116">
        <v>3</v>
      </c>
      <c r="D169" s="116">
        <v>0</v>
      </c>
      <c r="E169" s="117" t="s">
        <v>655</v>
      </c>
      <c r="F169" s="102"/>
      <c r="G169" s="78">
        <f>SUM(H169:I169)</f>
        <v>0</v>
      </c>
      <c r="H169" s="78">
        <f>SUM(H170)</f>
        <v>0</v>
      </c>
      <c r="I169" s="78">
        <f>SUM(I170)</f>
        <v>0</v>
      </c>
      <c r="J169" s="59"/>
    </row>
    <row r="170" spans="1:10" ht="12.75">
      <c r="A170" s="118">
        <v>2431</v>
      </c>
      <c r="B170" s="113" t="s">
        <v>150</v>
      </c>
      <c r="C170" s="113">
        <v>3</v>
      </c>
      <c r="D170" s="113">
        <v>1</v>
      </c>
      <c r="E170" s="114" t="s">
        <v>656</v>
      </c>
      <c r="F170" s="102"/>
      <c r="G170" s="78">
        <f>SUM(H170:I170)</f>
        <v>0</v>
      </c>
      <c r="H170" s="98">
        <f>H172</f>
        <v>0</v>
      </c>
      <c r="I170" s="98">
        <v>0</v>
      </c>
      <c r="J170" s="59"/>
    </row>
    <row r="171" spans="1:10" ht="24.75" customHeight="1">
      <c r="A171" s="118"/>
      <c r="B171" s="113"/>
      <c r="C171" s="113"/>
      <c r="D171" s="113"/>
      <c r="E171" s="95" t="s">
        <v>968</v>
      </c>
      <c r="F171" s="102"/>
      <c r="G171" s="78"/>
      <c r="H171" s="98"/>
      <c r="I171" s="98"/>
      <c r="J171" s="59"/>
    </row>
    <row r="172" spans="1:10" ht="12.75">
      <c r="A172" s="118"/>
      <c r="B172" s="113"/>
      <c r="C172" s="113"/>
      <c r="D172" s="113"/>
      <c r="E172" s="95" t="s">
        <v>126</v>
      </c>
      <c r="F172" s="102"/>
      <c r="G172" s="78">
        <f>SUM(H172:I172)</f>
        <v>0</v>
      </c>
      <c r="H172" s="98">
        <f>SUM(H174:H174)</f>
        <v>0</v>
      </c>
      <c r="I172" s="98">
        <f>SUM(I174:I174)</f>
        <v>0</v>
      </c>
      <c r="J172" s="59"/>
    </row>
    <row r="173" spans="1:10" ht="12.75">
      <c r="A173" s="118">
        <v>2432</v>
      </c>
      <c r="B173" s="113" t="s">
        <v>150</v>
      </c>
      <c r="C173" s="113">
        <v>3</v>
      </c>
      <c r="D173" s="113">
        <v>2</v>
      </c>
      <c r="E173" s="114" t="s">
        <v>657</v>
      </c>
      <c r="F173" s="102"/>
      <c r="G173" s="78">
        <f>SUM(H173:I173)</f>
        <v>0</v>
      </c>
      <c r="H173" s="98">
        <f>H175</f>
        <v>0</v>
      </c>
      <c r="I173" s="98">
        <v>0</v>
      </c>
      <c r="J173" s="59"/>
    </row>
    <row r="174" spans="1:10" ht="24" customHeight="1">
      <c r="A174" s="118"/>
      <c r="B174" s="113"/>
      <c r="C174" s="113"/>
      <c r="D174" s="113"/>
      <c r="E174" s="95" t="s">
        <v>968</v>
      </c>
      <c r="F174" s="102"/>
      <c r="G174" s="78"/>
      <c r="H174" s="98"/>
      <c r="I174" s="98"/>
      <c r="J174" s="59"/>
    </row>
    <row r="175" spans="1:10" ht="12.75">
      <c r="A175" s="118"/>
      <c r="B175" s="113"/>
      <c r="C175" s="113"/>
      <c r="D175" s="113"/>
      <c r="E175" s="95" t="s">
        <v>126</v>
      </c>
      <c r="F175" s="102"/>
      <c r="G175" s="78">
        <f>SUM(H175:I175)</f>
        <v>0</v>
      </c>
      <c r="H175" s="98">
        <f>SUM(H177:H177)</f>
        <v>0</v>
      </c>
      <c r="I175" s="98">
        <f>SUM(I177:I177)</f>
        <v>0</v>
      </c>
      <c r="J175" s="59"/>
    </row>
    <row r="176" spans="1:10" ht="12.75">
      <c r="A176" s="118">
        <v>2433</v>
      </c>
      <c r="B176" s="113" t="s">
        <v>150</v>
      </c>
      <c r="C176" s="113">
        <v>3</v>
      </c>
      <c r="D176" s="113">
        <v>3</v>
      </c>
      <c r="E176" s="114" t="s">
        <v>658</v>
      </c>
      <c r="F176" s="102"/>
      <c r="G176" s="78">
        <f>SUM(H176:I176)</f>
        <v>0</v>
      </c>
      <c r="H176" s="98">
        <f>H178</f>
        <v>0</v>
      </c>
      <c r="I176" s="98">
        <v>0</v>
      </c>
      <c r="J176" s="59"/>
    </row>
    <row r="177" spans="1:10" ht="25.5" customHeight="1">
      <c r="A177" s="118"/>
      <c r="B177" s="113"/>
      <c r="C177" s="113"/>
      <c r="D177" s="113"/>
      <c r="E177" s="95" t="s">
        <v>968</v>
      </c>
      <c r="F177" s="102"/>
      <c r="G177" s="78"/>
      <c r="H177" s="98"/>
      <c r="I177" s="98"/>
      <c r="J177" s="59"/>
    </row>
    <row r="178" spans="1:10" ht="12.75">
      <c r="A178" s="118"/>
      <c r="B178" s="113"/>
      <c r="C178" s="113"/>
      <c r="D178" s="113"/>
      <c r="E178" s="95" t="s">
        <v>126</v>
      </c>
      <c r="F178" s="102"/>
      <c r="G178" s="78">
        <f>SUM(H178:I178)</f>
        <v>0</v>
      </c>
      <c r="H178" s="98">
        <f>SUM(H180:H180)</f>
        <v>0</v>
      </c>
      <c r="I178" s="98">
        <f>SUM(I180:I180)</f>
        <v>0</v>
      </c>
      <c r="J178" s="59"/>
    </row>
    <row r="179" spans="1:10" ht="12.75">
      <c r="A179" s="118">
        <v>2434</v>
      </c>
      <c r="B179" s="113" t="s">
        <v>150</v>
      </c>
      <c r="C179" s="113">
        <v>3</v>
      </c>
      <c r="D179" s="113">
        <v>4</v>
      </c>
      <c r="E179" s="114" t="s">
        <v>659</v>
      </c>
      <c r="F179" s="102"/>
      <c r="G179" s="78">
        <f>SUM(H179:I179)</f>
        <v>0</v>
      </c>
      <c r="H179" s="98">
        <f>H181</f>
        <v>0</v>
      </c>
      <c r="I179" s="98">
        <v>0</v>
      </c>
      <c r="J179" s="59"/>
    </row>
    <row r="180" spans="1:10" ht="24" customHeight="1">
      <c r="A180" s="118"/>
      <c r="B180" s="113"/>
      <c r="C180" s="113"/>
      <c r="D180" s="113"/>
      <c r="E180" s="95" t="s">
        <v>968</v>
      </c>
      <c r="F180" s="102"/>
      <c r="G180" s="78"/>
      <c r="H180" s="98"/>
      <c r="I180" s="98"/>
      <c r="J180" s="59"/>
    </row>
    <row r="181" spans="1:10" ht="12.75">
      <c r="A181" s="118"/>
      <c r="B181" s="113"/>
      <c r="C181" s="113"/>
      <c r="D181" s="113"/>
      <c r="E181" s="95" t="s">
        <v>126</v>
      </c>
      <c r="F181" s="102"/>
      <c r="G181" s="78">
        <f>SUM(H181:I181)</f>
        <v>0</v>
      </c>
      <c r="H181" s="98">
        <f>SUM(H183:H183)</f>
        <v>0</v>
      </c>
      <c r="I181" s="98">
        <f>SUM(I183:I183)</f>
        <v>0</v>
      </c>
      <c r="J181" s="59"/>
    </row>
    <row r="182" spans="1:10" ht="12.75">
      <c r="A182" s="118">
        <v>2435</v>
      </c>
      <c r="B182" s="113" t="s">
        <v>150</v>
      </c>
      <c r="C182" s="113">
        <v>3</v>
      </c>
      <c r="D182" s="113">
        <v>5</v>
      </c>
      <c r="E182" s="114" t="s">
        <v>660</v>
      </c>
      <c r="F182" s="102"/>
      <c r="G182" s="78">
        <f>SUM(H182:I182)</f>
        <v>0</v>
      </c>
      <c r="H182" s="98">
        <f>H184</f>
        <v>0</v>
      </c>
      <c r="I182" s="98">
        <v>0</v>
      </c>
      <c r="J182" s="59"/>
    </row>
    <row r="183" spans="1:10" ht="23.25" customHeight="1">
      <c r="A183" s="118"/>
      <c r="B183" s="113"/>
      <c r="C183" s="113"/>
      <c r="D183" s="113"/>
      <c r="E183" s="95" t="s">
        <v>968</v>
      </c>
      <c r="F183" s="102"/>
      <c r="G183" s="78"/>
      <c r="H183" s="98"/>
      <c r="I183" s="98"/>
      <c r="J183" s="59"/>
    </row>
    <row r="184" spans="1:10" ht="12.75">
      <c r="A184" s="118"/>
      <c r="B184" s="113"/>
      <c r="C184" s="113"/>
      <c r="D184" s="113"/>
      <c r="E184" s="95" t="s">
        <v>126</v>
      </c>
      <c r="F184" s="102"/>
      <c r="G184" s="78">
        <f>SUM(H184:I184)</f>
        <v>0</v>
      </c>
      <c r="H184" s="98">
        <f>SUM(H186:H186)</f>
        <v>0</v>
      </c>
      <c r="I184" s="98">
        <f>SUM(I186:I186)</f>
        <v>0</v>
      </c>
      <c r="J184" s="59"/>
    </row>
    <row r="185" spans="1:10" ht="12.75">
      <c r="A185" s="118">
        <v>2436</v>
      </c>
      <c r="B185" s="113" t="s">
        <v>150</v>
      </c>
      <c r="C185" s="113">
        <v>3</v>
      </c>
      <c r="D185" s="113">
        <v>6</v>
      </c>
      <c r="E185" s="114" t="s">
        <v>661</v>
      </c>
      <c r="F185" s="102"/>
      <c r="G185" s="78">
        <f>SUM(H185:I185)</f>
        <v>0</v>
      </c>
      <c r="H185" s="98">
        <f>H187</f>
        <v>0</v>
      </c>
      <c r="I185" s="98">
        <v>0</v>
      </c>
      <c r="J185" s="59"/>
    </row>
    <row r="186" spans="1:10" ht="22.5" customHeight="1">
      <c r="A186" s="92"/>
      <c r="B186" s="93"/>
      <c r="C186" s="94"/>
      <c r="D186" s="94"/>
      <c r="E186" s="95" t="s">
        <v>968</v>
      </c>
      <c r="F186" s="96"/>
      <c r="G186" s="78"/>
      <c r="H186" s="98"/>
      <c r="I186" s="98"/>
      <c r="J186" s="59"/>
    </row>
    <row r="187" spans="1:10" ht="12.75">
      <c r="A187" s="92"/>
      <c r="B187" s="93"/>
      <c r="C187" s="94"/>
      <c r="D187" s="94"/>
      <c r="E187" s="95" t="s">
        <v>126</v>
      </c>
      <c r="F187" s="96"/>
      <c r="G187" s="78">
        <f>SUM(H187:I187)</f>
        <v>0</v>
      </c>
      <c r="H187" s="98">
        <f>SUM(H189:H189)</f>
        <v>0</v>
      </c>
      <c r="I187" s="98">
        <f>SUM(I189:I189)</f>
        <v>0</v>
      </c>
      <c r="J187" s="59"/>
    </row>
    <row r="188" spans="1:10" ht="24" customHeight="1">
      <c r="A188" s="115">
        <v>2440</v>
      </c>
      <c r="B188" s="116" t="s">
        <v>150</v>
      </c>
      <c r="C188" s="116">
        <v>4</v>
      </c>
      <c r="D188" s="116">
        <v>0</v>
      </c>
      <c r="E188" s="117" t="s">
        <v>662</v>
      </c>
      <c r="F188" s="96"/>
      <c r="G188" s="78">
        <f>SUM(H188:I188)</f>
        <v>0</v>
      </c>
      <c r="H188" s="78">
        <f>SUM(H189)</f>
        <v>0</v>
      </c>
      <c r="I188" s="78">
        <f>SUM(I189)</f>
        <v>0</v>
      </c>
      <c r="J188" s="59"/>
    </row>
    <row r="189" spans="1:10" ht="25.5">
      <c r="A189" s="118">
        <v>2441</v>
      </c>
      <c r="B189" s="113" t="s">
        <v>150</v>
      </c>
      <c r="C189" s="113">
        <v>4</v>
      </c>
      <c r="D189" s="113">
        <v>1</v>
      </c>
      <c r="E189" s="114" t="s">
        <v>663</v>
      </c>
      <c r="F189" s="96"/>
      <c r="G189" s="78">
        <f>SUM(H189:I189)</f>
        <v>0</v>
      </c>
      <c r="H189" s="98">
        <f>H191</f>
        <v>0</v>
      </c>
      <c r="I189" s="98">
        <v>0</v>
      </c>
      <c r="J189" s="59"/>
    </row>
    <row r="190" spans="1:10" ht="25.5" customHeight="1">
      <c r="A190" s="118"/>
      <c r="B190" s="113"/>
      <c r="C190" s="113"/>
      <c r="D190" s="113"/>
      <c r="E190" s="95" t="s">
        <v>968</v>
      </c>
      <c r="F190" s="96"/>
      <c r="G190" s="78"/>
      <c r="H190" s="98"/>
      <c r="I190" s="98"/>
      <c r="J190" s="59"/>
    </row>
    <row r="191" spans="1:10" ht="12.75">
      <c r="A191" s="118"/>
      <c r="B191" s="113"/>
      <c r="C191" s="113"/>
      <c r="D191" s="113"/>
      <c r="E191" s="95" t="s">
        <v>126</v>
      </c>
      <c r="F191" s="96"/>
      <c r="G191" s="78">
        <f>SUM(H191:I191)</f>
        <v>0</v>
      </c>
      <c r="H191" s="98">
        <f>SUM(H193:H193)</f>
        <v>0</v>
      </c>
      <c r="I191" s="98">
        <f>SUM(I193:I193)</f>
        <v>0</v>
      </c>
      <c r="J191" s="59"/>
    </row>
    <row r="192" spans="1:10" ht="12.75">
      <c r="A192" s="118">
        <v>2442</v>
      </c>
      <c r="B192" s="113" t="s">
        <v>150</v>
      </c>
      <c r="C192" s="113">
        <v>4</v>
      </c>
      <c r="D192" s="113">
        <v>2</v>
      </c>
      <c r="E192" s="114" t="s">
        <v>664</v>
      </c>
      <c r="F192" s="96"/>
      <c r="G192" s="78">
        <f>SUM(H192:I192)</f>
        <v>0</v>
      </c>
      <c r="H192" s="98">
        <f>H194</f>
        <v>0</v>
      </c>
      <c r="I192" s="98">
        <v>0</v>
      </c>
      <c r="J192" s="59"/>
    </row>
    <row r="193" spans="1:10" ht="24.75" customHeight="1">
      <c r="A193" s="118"/>
      <c r="B193" s="113"/>
      <c r="C193" s="113"/>
      <c r="D193" s="113"/>
      <c r="E193" s="95" t="s">
        <v>968</v>
      </c>
      <c r="F193" s="96"/>
      <c r="G193" s="78"/>
      <c r="H193" s="98"/>
      <c r="I193" s="98"/>
      <c r="J193" s="59"/>
    </row>
    <row r="194" spans="1:10" ht="12.75">
      <c r="A194" s="118"/>
      <c r="B194" s="113"/>
      <c r="C194" s="113"/>
      <c r="D194" s="113"/>
      <c r="E194" s="95" t="s">
        <v>126</v>
      </c>
      <c r="F194" s="96"/>
      <c r="G194" s="78">
        <f>SUM(H194:I194)</f>
        <v>0</v>
      </c>
      <c r="H194" s="98">
        <f>SUM(H196:H196)</f>
        <v>0</v>
      </c>
      <c r="I194" s="98">
        <f>SUM(I196:I196)</f>
        <v>0</v>
      </c>
      <c r="J194" s="59"/>
    </row>
    <row r="195" spans="1:10" ht="12.75">
      <c r="A195" s="118">
        <v>2443</v>
      </c>
      <c r="B195" s="113" t="s">
        <v>150</v>
      </c>
      <c r="C195" s="113">
        <v>4</v>
      </c>
      <c r="D195" s="113">
        <v>3</v>
      </c>
      <c r="E195" s="114" t="s">
        <v>665</v>
      </c>
      <c r="F195" s="96"/>
      <c r="G195" s="78">
        <f>SUM(H195:I195)</f>
        <v>0</v>
      </c>
      <c r="H195" s="98">
        <f>H197</f>
        <v>0</v>
      </c>
      <c r="I195" s="98">
        <v>0</v>
      </c>
      <c r="J195" s="59"/>
    </row>
    <row r="196" spans="1:10" ht="38.25">
      <c r="A196" s="92"/>
      <c r="B196" s="93"/>
      <c r="C196" s="94"/>
      <c r="D196" s="94"/>
      <c r="E196" s="95" t="s">
        <v>968</v>
      </c>
      <c r="F196" s="96"/>
      <c r="G196" s="78"/>
      <c r="H196" s="98"/>
      <c r="I196" s="98"/>
      <c r="J196" s="59"/>
    </row>
    <row r="197" spans="1:10" ht="12.75">
      <c r="A197" s="92"/>
      <c r="B197" s="93"/>
      <c r="C197" s="94"/>
      <c r="D197" s="94"/>
      <c r="E197" s="95" t="s">
        <v>126</v>
      </c>
      <c r="F197" s="96"/>
      <c r="G197" s="78"/>
      <c r="H197" s="98"/>
      <c r="I197" s="98"/>
      <c r="J197" s="59"/>
    </row>
    <row r="198" spans="1:10" ht="12.75">
      <c r="A198" s="88">
        <v>2450</v>
      </c>
      <c r="B198" s="83" t="s">
        <v>150</v>
      </c>
      <c r="C198" s="84">
        <v>5</v>
      </c>
      <c r="D198" s="84">
        <v>0</v>
      </c>
      <c r="E198" s="89" t="s">
        <v>666</v>
      </c>
      <c r="F198" s="111" t="s">
        <v>323</v>
      </c>
      <c r="G198" s="78">
        <f aca="true" t="shared" si="3" ref="G198:G247">SUM(H198:I198)</f>
        <v>146121</v>
      </c>
      <c r="H198" s="98">
        <f>SUM(H199,H206,H209,H212,H215)</f>
        <v>7130</v>
      </c>
      <c r="I198" s="98">
        <f>SUM(I199,I206,I209,I212,I215)</f>
        <v>138991</v>
      </c>
      <c r="J198" s="59"/>
    </row>
    <row r="199" spans="1:10" ht="12.75">
      <c r="A199" s="92">
        <v>2451</v>
      </c>
      <c r="B199" s="93" t="s">
        <v>150</v>
      </c>
      <c r="C199" s="94">
        <v>5</v>
      </c>
      <c r="D199" s="94">
        <v>1</v>
      </c>
      <c r="E199" s="95" t="s">
        <v>667</v>
      </c>
      <c r="F199" s="102" t="s">
        <v>324</v>
      </c>
      <c r="G199" s="78">
        <f t="shared" si="3"/>
        <v>146121</v>
      </c>
      <c r="H199" s="98">
        <f>SUM(H200:H205)</f>
        <v>7130</v>
      </c>
      <c r="I199" s="98">
        <f>SUM(I202:I205)</f>
        <v>138991</v>
      </c>
      <c r="J199" s="59"/>
    </row>
    <row r="200" spans="1:10" ht="24.75" customHeight="1">
      <c r="A200" s="92"/>
      <c r="B200" s="93"/>
      <c r="C200" s="94"/>
      <c r="D200" s="94"/>
      <c r="E200" s="95" t="s">
        <v>968</v>
      </c>
      <c r="F200" s="96"/>
      <c r="G200" s="78"/>
      <c r="H200" s="98">
        <v>0</v>
      </c>
      <c r="I200" s="98"/>
      <c r="J200" s="59"/>
    </row>
    <row r="201" spans="1:10" ht="24.75" customHeight="1">
      <c r="A201" s="92"/>
      <c r="B201" s="93"/>
      <c r="C201" s="94"/>
      <c r="D201" s="94">
        <v>4251</v>
      </c>
      <c r="E201" s="97" t="s">
        <v>839</v>
      </c>
      <c r="F201" s="96"/>
      <c r="G201" s="78">
        <f t="shared" si="3"/>
        <v>7130</v>
      </c>
      <c r="H201" s="98">
        <v>7130</v>
      </c>
      <c r="I201" s="98"/>
      <c r="J201" s="59"/>
    </row>
    <row r="202" spans="1:10" ht="12.75">
      <c r="A202" s="92"/>
      <c r="B202" s="93"/>
      <c r="C202" s="94"/>
      <c r="D202" s="69">
        <v>5112</v>
      </c>
      <c r="E202" s="103" t="s">
        <v>926</v>
      </c>
      <c r="F202" s="96"/>
      <c r="G202" s="78">
        <f t="shared" si="3"/>
        <v>35541</v>
      </c>
      <c r="H202" s="98"/>
      <c r="I202" s="98">
        <v>35541</v>
      </c>
      <c r="J202" s="59"/>
    </row>
    <row r="203" spans="1:10" ht="15.75" customHeight="1">
      <c r="A203" s="92"/>
      <c r="B203" s="93"/>
      <c r="C203" s="94"/>
      <c r="D203" s="69">
        <v>5113</v>
      </c>
      <c r="E203" s="103" t="s">
        <v>927</v>
      </c>
      <c r="F203" s="96"/>
      <c r="G203" s="78">
        <f t="shared" si="3"/>
        <v>101000</v>
      </c>
      <c r="H203" s="98"/>
      <c r="I203" s="78">
        <v>101000</v>
      </c>
      <c r="J203" s="59"/>
    </row>
    <row r="204" spans="1:10" ht="12.75">
      <c r="A204" s="92"/>
      <c r="B204" s="93"/>
      <c r="C204" s="94"/>
      <c r="D204" s="94">
        <v>5129</v>
      </c>
      <c r="E204" s="103" t="s">
        <v>931</v>
      </c>
      <c r="F204" s="96"/>
      <c r="G204" s="78">
        <f t="shared" si="3"/>
        <v>1000</v>
      </c>
      <c r="H204" s="98"/>
      <c r="I204" s="78">
        <v>1000</v>
      </c>
      <c r="J204" s="59"/>
    </row>
    <row r="205" spans="1:10" ht="12.75">
      <c r="A205" s="92"/>
      <c r="B205" s="93"/>
      <c r="C205" s="94"/>
      <c r="D205" s="94">
        <v>5134</v>
      </c>
      <c r="E205" s="103" t="s">
        <v>936</v>
      </c>
      <c r="F205" s="96"/>
      <c r="G205" s="78">
        <f t="shared" si="3"/>
        <v>1450</v>
      </c>
      <c r="H205" s="98"/>
      <c r="I205" s="78">
        <v>1450</v>
      </c>
      <c r="J205" s="59"/>
    </row>
    <row r="206" spans="1:10" ht="12.75">
      <c r="A206" s="92">
        <v>2452</v>
      </c>
      <c r="B206" s="93" t="s">
        <v>150</v>
      </c>
      <c r="C206" s="94">
        <v>5</v>
      </c>
      <c r="D206" s="94">
        <v>2</v>
      </c>
      <c r="E206" s="95" t="s">
        <v>668</v>
      </c>
      <c r="F206" s="102" t="s">
        <v>325</v>
      </c>
      <c r="G206" s="78">
        <f t="shared" si="3"/>
        <v>0</v>
      </c>
      <c r="H206" s="98">
        <f>SUM(H208:H208)</f>
        <v>0</v>
      </c>
      <c r="I206" s="98">
        <f>SUM(I208:I208)</f>
        <v>0</v>
      </c>
      <c r="J206" s="59"/>
    </row>
    <row r="207" spans="1:10" ht="22.5" customHeight="1">
      <c r="A207" s="92"/>
      <c r="B207" s="93"/>
      <c r="C207" s="94"/>
      <c r="D207" s="94"/>
      <c r="E207" s="95" t="s">
        <v>968</v>
      </c>
      <c r="F207" s="96"/>
      <c r="G207" s="78"/>
      <c r="H207" s="98"/>
      <c r="I207" s="98"/>
      <c r="J207" s="59"/>
    </row>
    <row r="208" spans="1:10" ht="12.75">
      <c r="A208" s="92"/>
      <c r="B208" s="93"/>
      <c r="C208" s="94"/>
      <c r="D208" s="94"/>
      <c r="E208" s="95" t="s">
        <v>126</v>
      </c>
      <c r="F208" s="96"/>
      <c r="G208" s="78">
        <f t="shared" si="3"/>
        <v>0</v>
      </c>
      <c r="H208" s="98"/>
      <c r="I208" s="98"/>
      <c r="J208" s="59"/>
    </row>
    <row r="209" spans="1:10" ht="12.75">
      <c r="A209" s="92">
        <v>2453</v>
      </c>
      <c r="B209" s="93" t="s">
        <v>150</v>
      </c>
      <c r="C209" s="94">
        <v>5</v>
      </c>
      <c r="D209" s="94">
        <v>3</v>
      </c>
      <c r="E209" s="95" t="s">
        <v>669</v>
      </c>
      <c r="F209" s="102" t="s">
        <v>326</v>
      </c>
      <c r="G209" s="78">
        <f t="shared" si="3"/>
        <v>0</v>
      </c>
      <c r="H209" s="98">
        <f>SUM(H211:H211)</f>
        <v>0</v>
      </c>
      <c r="I209" s="98">
        <f>SUM(I211:I211)</f>
        <v>0</v>
      </c>
      <c r="J209" s="59"/>
    </row>
    <row r="210" spans="1:10" ht="24" customHeight="1">
      <c r="A210" s="92"/>
      <c r="B210" s="93"/>
      <c r="C210" s="94"/>
      <c r="D210" s="94"/>
      <c r="E210" s="95" t="s">
        <v>968</v>
      </c>
      <c r="F210" s="96"/>
      <c r="G210" s="78"/>
      <c r="H210" s="98"/>
      <c r="I210" s="98"/>
      <c r="J210" s="59"/>
    </row>
    <row r="211" spans="1:10" ht="12.75">
      <c r="A211" s="92"/>
      <c r="B211" s="93"/>
      <c r="C211" s="94"/>
      <c r="D211" s="94"/>
      <c r="E211" s="95" t="s">
        <v>126</v>
      </c>
      <c r="F211" s="96"/>
      <c r="G211" s="78">
        <f t="shared" si="3"/>
        <v>0</v>
      </c>
      <c r="H211" s="98"/>
      <c r="I211" s="98"/>
      <c r="J211" s="59"/>
    </row>
    <row r="212" spans="1:10" ht="12.75">
      <c r="A212" s="92">
        <v>2454</v>
      </c>
      <c r="B212" s="93" t="s">
        <v>150</v>
      </c>
      <c r="C212" s="94">
        <v>5</v>
      </c>
      <c r="D212" s="94">
        <v>4</v>
      </c>
      <c r="E212" s="95" t="s">
        <v>670</v>
      </c>
      <c r="F212" s="102" t="s">
        <v>327</v>
      </c>
      <c r="G212" s="78">
        <f t="shared" si="3"/>
        <v>0</v>
      </c>
      <c r="H212" s="98">
        <f>SUM(H214:H214)</f>
        <v>0</v>
      </c>
      <c r="I212" s="98">
        <f>SUM(I214:I214)</f>
        <v>0</v>
      </c>
      <c r="J212" s="59"/>
    </row>
    <row r="213" spans="1:10" ht="22.5" customHeight="1">
      <c r="A213" s="92"/>
      <c r="B213" s="93"/>
      <c r="C213" s="94"/>
      <c r="D213" s="94"/>
      <c r="E213" s="95" t="s">
        <v>968</v>
      </c>
      <c r="F213" s="96"/>
      <c r="G213" s="78"/>
      <c r="H213" s="98"/>
      <c r="I213" s="98"/>
      <c r="J213" s="59"/>
    </row>
    <row r="214" spans="1:10" ht="12.75">
      <c r="A214" s="92"/>
      <c r="B214" s="93"/>
      <c r="C214" s="94"/>
      <c r="D214" s="59"/>
      <c r="E214" s="95" t="s">
        <v>126</v>
      </c>
      <c r="F214" s="96"/>
      <c r="G214" s="78">
        <f t="shared" si="3"/>
        <v>0</v>
      </c>
      <c r="H214" s="98"/>
      <c r="I214" s="98"/>
      <c r="J214" s="59"/>
    </row>
    <row r="215" spans="1:10" ht="12.75">
      <c r="A215" s="92">
        <v>2455</v>
      </c>
      <c r="B215" s="93" t="s">
        <v>150</v>
      </c>
      <c r="C215" s="94">
        <v>5</v>
      </c>
      <c r="D215" s="94">
        <v>5</v>
      </c>
      <c r="E215" s="95" t="s">
        <v>671</v>
      </c>
      <c r="F215" s="102" t="s">
        <v>328</v>
      </c>
      <c r="G215" s="78">
        <f t="shared" si="3"/>
        <v>0</v>
      </c>
      <c r="H215" s="98">
        <f>SUM(H217:H217)</f>
        <v>0</v>
      </c>
      <c r="I215" s="98">
        <f>SUM(I217:I217)</f>
        <v>0</v>
      </c>
      <c r="J215" s="59"/>
    </row>
    <row r="216" spans="1:10" ht="24.75" customHeight="1">
      <c r="A216" s="92"/>
      <c r="B216" s="93"/>
      <c r="C216" s="94"/>
      <c r="D216" s="94"/>
      <c r="E216" s="95" t="s">
        <v>968</v>
      </c>
      <c r="F216" s="96"/>
      <c r="G216" s="78"/>
      <c r="H216" s="98"/>
      <c r="I216" s="98"/>
      <c r="J216" s="59"/>
    </row>
    <row r="217" spans="1:10" ht="12.75">
      <c r="A217" s="92"/>
      <c r="B217" s="93"/>
      <c r="C217" s="94"/>
      <c r="D217" s="69"/>
      <c r="E217" s="95" t="s">
        <v>126</v>
      </c>
      <c r="F217" s="96"/>
      <c r="G217" s="78">
        <f t="shared" si="3"/>
        <v>0</v>
      </c>
      <c r="H217" s="98"/>
      <c r="I217" s="98"/>
      <c r="J217" s="59"/>
    </row>
    <row r="218" spans="1:10" ht="12.75">
      <c r="A218" s="92">
        <v>2460</v>
      </c>
      <c r="B218" s="83" t="s">
        <v>150</v>
      </c>
      <c r="C218" s="84">
        <v>6</v>
      </c>
      <c r="D218" s="84">
        <v>0</v>
      </c>
      <c r="E218" s="89" t="s">
        <v>672</v>
      </c>
      <c r="F218" s="89" t="s">
        <v>329</v>
      </c>
      <c r="G218" s="78">
        <f t="shared" si="3"/>
        <v>0</v>
      </c>
      <c r="H218" s="98">
        <f>SUM(H219)</f>
        <v>0</v>
      </c>
      <c r="I218" s="98">
        <f>SUM(I219)</f>
        <v>0</v>
      </c>
      <c r="J218" s="59"/>
    </row>
    <row r="219" spans="1:10" ht="12.75">
      <c r="A219" s="92">
        <v>2461</v>
      </c>
      <c r="B219" s="93" t="s">
        <v>150</v>
      </c>
      <c r="C219" s="94">
        <v>6</v>
      </c>
      <c r="D219" s="94">
        <v>1</v>
      </c>
      <c r="E219" s="95" t="s">
        <v>673</v>
      </c>
      <c r="F219" s="102" t="s">
        <v>329</v>
      </c>
      <c r="G219" s="78">
        <f t="shared" si="3"/>
        <v>0</v>
      </c>
      <c r="H219" s="98">
        <f>SUM(H221:H221)</f>
        <v>0</v>
      </c>
      <c r="I219" s="98">
        <f>SUM(I221:I221)</f>
        <v>0</v>
      </c>
      <c r="J219" s="59"/>
    </row>
    <row r="220" spans="1:10" ht="38.25">
      <c r="A220" s="92"/>
      <c r="B220" s="93"/>
      <c r="C220" s="94"/>
      <c r="D220" s="94"/>
      <c r="E220" s="95" t="s">
        <v>968</v>
      </c>
      <c r="F220" s="96"/>
      <c r="G220" s="78"/>
      <c r="H220" s="98"/>
      <c r="I220" s="98"/>
      <c r="J220" s="59"/>
    </row>
    <row r="221" spans="1:10" ht="12.75">
      <c r="A221" s="92"/>
      <c r="B221" s="93"/>
      <c r="C221" s="94"/>
      <c r="D221" s="94"/>
      <c r="E221" s="95" t="s">
        <v>126</v>
      </c>
      <c r="F221" s="96"/>
      <c r="G221" s="78">
        <f t="shared" si="3"/>
        <v>0</v>
      </c>
      <c r="H221" s="98"/>
      <c r="I221" s="98"/>
      <c r="J221" s="59"/>
    </row>
    <row r="222" spans="1:10" ht="12.75">
      <c r="A222" s="88">
        <v>2470</v>
      </c>
      <c r="B222" s="83" t="s">
        <v>150</v>
      </c>
      <c r="C222" s="84">
        <v>7</v>
      </c>
      <c r="D222" s="84">
        <v>0</v>
      </c>
      <c r="E222" s="89" t="s">
        <v>674</v>
      </c>
      <c r="F222" s="111" t="s">
        <v>330</v>
      </c>
      <c r="G222" s="78">
        <f t="shared" si="3"/>
        <v>0</v>
      </c>
      <c r="H222" s="98">
        <f>SUM(H223,H226,H229,H232)</f>
        <v>0</v>
      </c>
      <c r="I222" s="98">
        <f>SUM(I223,I226,I229,I232)</f>
        <v>0</v>
      </c>
      <c r="J222" s="59"/>
    </row>
    <row r="223" spans="1:10" ht="25.5">
      <c r="A223" s="92">
        <v>2471</v>
      </c>
      <c r="B223" s="93" t="s">
        <v>150</v>
      </c>
      <c r="C223" s="94">
        <v>7</v>
      </c>
      <c r="D223" s="94">
        <v>1</v>
      </c>
      <c r="E223" s="95" t="s">
        <v>675</v>
      </c>
      <c r="F223" s="102" t="s">
        <v>331</v>
      </c>
      <c r="G223" s="78">
        <f t="shared" si="3"/>
        <v>0</v>
      </c>
      <c r="H223" s="98">
        <f>SUM(H225:H225)</f>
        <v>0</v>
      </c>
      <c r="I223" s="98">
        <f>SUM(I225:I225)</f>
        <v>0</v>
      </c>
      <c r="J223" s="59"/>
    </row>
    <row r="224" spans="1:10" ht="24.75" customHeight="1">
      <c r="A224" s="92"/>
      <c r="B224" s="93"/>
      <c r="C224" s="94"/>
      <c r="D224" s="94"/>
      <c r="E224" s="95" t="s">
        <v>968</v>
      </c>
      <c r="F224" s="96"/>
      <c r="G224" s="78"/>
      <c r="H224" s="98"/>
      <c r="I224" s="98"/>
      <c r="J224" s="59"/>
    </row>
    <row r="225" spans="1:10" ht="12.75">
      <c r="A225" s="92"/>
      <c r="B225" s="93"/>
      <c r="C225" s="94"/>
      <c r="D225" s="94"/>
      <c r="E225" s="95" t="s">
        <v>126</v>
      </c>
      <c r="F225" s="96"/>
      <c r="G225" s="78">
        <f t="shared" si="3"/>
        <v>0</v>
      </c>
      <c r="H225" s="98"/>
      <c r="I225" s="98"/>
      <c r="J225" s="59"/>
    </row>
    <row r="226" spans="1:10" ht="12.75">
      <c r="A226" s="92">
        <v>2472</v>
      </c>
      <c r="B226" s="93" t="s">
        <v>150</v>
      </c>
      <c r="C226" s="94">
        <v>7</v>
      </c>
      <c r="D226" s="94">
        <v>2</v>
      </c>
      <c r="E226" s="95" t="s">
        <v>676</v>
      </c>
      <c r="F226" s="119" t="s">
        <v>332</v>
      </c>
      <c r="G226" s="78">
        <f t="shared" si="3"/>
        <v>0</v>
      </c>
      <c r="H226" s="98">
        <f>SUM(H228:H228)</f>
        <v>0</v>
      </c>
      <c r="I226" s="98">
        <f>SUM(I228:I228)</f>
        <v>0</v>
      </c>
      <c r="J226" s="59"/>
    </row>
    <row r="227" spans="1:10" ht="21.75" customHeight="1">
      <c r="A227" s="92"/>
      <c r="B227" s="93"/>
      <c r="C227" s="94"/>
      <c r="D227" s="94"/>
      <c r="E227" s="95" t="s">
        <v>968</v>
      </c>
      <c r="F227" s="96"/>
      <c r="G227" s="78"/>
      <c r="H227" s="98"/>
      <c r="I227" s="98"/>
      <c r="J227" s="59"/>
    </row>
    <row r="228" spans="1:10" ht="12.75">
      <c r="A228" s="92"/>
      <c r="B228" s="93"/>
      <c r="C228" s="94"/>
      <c r="D228" s="94"/>
      <c r="E228" s="95" t="s">
        <v>126</v>
      </c>
      <c r="F228" s="96"/>
      <c r="G228" s="78">
        <f t="shared" si="3"/>
        <v>0</v>
      </c>
      <c r="H228" s="98"/>
      <c r="I228" s="98"/>
      <c r="J228" s="59"/>
    </row>
    <row r="229" spans="1:10" ht="12.75">
      <c r="A229" s="92">
        <v>2473</v>
      </c>
      <c r="B229" s="93" t="s">
        <v>150</v>
      </c>
      <c r="C229" s="94">
        <v>7</v>
      </c>
      <c r="D229" s="94">
        <v>3</v>
      </c>
      <c r="E229" s="95" t="s">
        <v>677</v>
      </c>
      <c r="F229" s="102" t="s">
        <v>333</v>
      </c>
      <c r="G229" s="78">
        <f t="shared" si="3"/>
        <v>0</v>
      </c>
      <c r="H229" s="98">
        <f>SUM(H231:H231)</f>
        <v>0</v>
      </c>
      <c r="I229" s="98">
        <f>SUM(I231:I231)</f>
        <v>0</v>
      </c>
      <c r="J229" s="59"/>
    </row>
    <row r="230" spans="1:10" ht="24" customHeight="1">
      <c r="A230" s="92"/>
      <c r="B230" s="93"/>
      <c r="C230" s="94"/>
      <c r="D230" s="94"/>
      <c r="E230" s="95" t="s">
        <v>968</v>
      </c>
      <c r="F230" s="96"/>
      <c r="G230" s="78"/>
      <c r="H230" s="98"/>
      <c r="I230" s="98"/>
      <c r="J230" s="59"/>
    </row>
    <row r="231" spans="1:10" ht="12.75">
      <c r="A231" s="92"/>
      <c r="B231" s="93"/>
      <c r="C231" s="94"/>
      <c r="D231" s="94"/>
      <c r="E231" s="95" t="s">
        <v>126</v>
      </c>
      <c r="F231" s="96"/>
      <c r="G231" s="78">
        <f t="shared" si="3"/>
        <v>0</v>
      </c>
      <c r="H231" s="98"/>
      <c r="I231" s="98"/>
      <c r="J231" s="59"/>
    </row>
    <row r="232" spans="1:10" ht="12.75">
      <c r="A232" s="92">
        <v>2474</v>
      </c>
      <c r="B232" s="93" t="s">
        <v>150</v>
      </c>
      <c r="C232" s="94">
        <v>7</v>
      </c>
      <c r="D232" s="94">
        <v>4</v>
      </c>
      <c r="E232" s="95" t="s">
        <v>678</v>
      </c>
      <c r="F232" s="96" t="s">
        <v>334</v>
      </c>
      <c r="G232" s="78">
        <f t="shared" si="3"/>
        <v>0</v>
      </c>
      <c r="H232" s="98">
        <f>SUM(H234:H234)</f>
        <v>0</v>
      </c>
      <c r="I232" s="98">
        <f>SUM(I234:I234)</f>
        <v>0</v>
      </c>
      <c r="J232" s="59"/>
    </row>
    <row r="233" spans="1:10" ht="22.5" customHeight="1">
      <c r="A233" s="92"/>
      <c r="B233" s="93"/>
      <c r="C233" s="94"/>
      <c r="D233" s="94"/>
      <c r="E233" s="95" t="s">
        <v>968</v>
      </c>
      <c r="F233" s="96"/>
      <c r="G233" s="78"/>
      <c r="H233" s="98"/>
      <c r="I233" s="98"/>
      <c r="J233" s="59"/>
    </row>
    <row r="234" spans="1:10" ht="12.75">
      <c r="A234" s="92"/>
      <c r="B234" s="93"/>
      <c r="C234" s="94"/>
      <c r="D234" s="94"/>
      <c r="E234" s="95" t="s">
        <v>126</v>
      </c>
      <c r="F234" s="96"/>
      <c r="G234" s="78">
        <f t="shared" si="3"/>
        <v>0</v>
      </c>
      <c r="H234" s="98"/>
      <c r="I234" s="98"/>
      <c r="J234" s="59"/>
    </row>
    <row r="235" spans="1:10" ht="38.25">
      <c r="A235" s="88">
        <v>2480</v>
      </c>
      <c r="B235" s="83" t="s">
        <v>150</v>
      </c>
      <c r="C235" s="84">
        <v>8</v>
      </c>
      <c r="D235" s="84">
        <v>0</v>
      </c>
      <c r="E235" s="89" t="s">
        <v>679</v>
      </c>
      <c r="F235" s="89" t="s">
        <v>335</v>
      </c>
      <c r="G235" s="78">
        <f t="shared" si="3"/>
        <v>0</v>
      </c>
      <c r="H235" s="98">
        <f>SUM(H236,H239,H242,H245)</f>
        <v>0</v>
      </c>
      <c r="I235" s="98">
        <f>SUM(I236,I239,I242,I245)</f>
        <v>0</v>
      </c>
      <c r="J235" s="59"/>
    </row>
    <row r="236" spans="1:10" ht="38.25">
      <c r="A236" s="92">
        <v>2481</v>
      </c>
      <c r="B236" s="93" t="s">
        <v>150</v>
      </c>
      <c r="C236" s="94">
        <v>8</v>
      </c>
      <c r="D236" s="94">
        <v>1</v>
      </c>
      <c r="E236" s="95" t="s">
        <v>680</v>
      </c>
      <c r="F236" s="102" t="s">
        <v>336</v>
      </c>
      <c r="G236" s="78">
        <f t="shared" si="3"/>
        <v>0</v>
      </c>
      <c r="H236" s="98">
        <f>SUM(H238:H238)</f>
        <v>0</v>
      </c>
      <c r="I236" s="98">
        <f>SUM(I238:I238)</f>
        <v>0</v>
      </c>
      <c r="J236" s="59"/>
    </row>
    <row r="237" spans="1:10" ht="38.25">
      <c r="A237" s="92"/>
      <c r="B237" s="93"/>
      <c r="C237" s="94"/>
      <c r="D237" s="94"/>
      <c r="E237" s="95" t="s">
        <v>968</v>
      </c>
      <c r="F237" s="96"/>
      <c r="G237" s="78"/>
      <c r="H237" s="98"/>
      <c r="I237" s="98"/>
      <c r="J237" s="59"/>
    </row>
    <row r="238" spans="1:10" ht="12.75">
      <c r="A238" s="92"/>
      <c r="B238" s="93"/>
      <c r="C238" s="94"/>
      <c r="D238" s="94"/>
      <c r="E238" s="95" t="s">
        <v>126</v>
      </c>
      <c r="F238" s="96"/>
      <c r="G238" s="78">
        <f t="shared" si="3"/>
        <v>0</v>
      </c>
      <c r="H238" s="98"/>
      <c r="I238" s="98"/>
      <c r="J238" s="59"/>
    </row>
    <row r="239" spans="1:10" ht="38.25">
      <c r="A239" s="92">
        <v>2482</v>
      </c>
      <c r="B239" s="93" t="s">
        <v>150</v>
      </c>
      <c r="C239" s="94">
        <v>8</v>
      </c>
      <c r="D239" s="94">
        <v>2</v>
      </c>
      <c r="E239" s="95" t="s">
        <v>681</v>
      </c>
      <c r="F239" s="102" t="s">
        <v>337</v>
      </c>
      <c r="G239" s="78">
        <f t="shared" si="3"/>
        <v>0</v>
      </c>
      <c r="H239" s="98">
        <f>SUM(H241:H241)</f>
        <v>0</v>
      </c>
      <c r="I239" s="98">
        <f>SUM(I241:I241)</f>
        <v>0</v>
      </c>
      <c r="J239" s="59"/>
    </row>
    <row r="240" spans="1:10" ht="23.25" customHeight="1">
      <c r="A240" s="92"/>
      <c r="B240" s="83"/>
      <c r="C240" s="84"/>
      <c r="D240" s="84"/>
      <c r="E240" s="95" t="s">
        <v>968</v>
      </c>
      <c r="F240" s="96"/>
      <c r="G240" s="78"/>
      <c r="H240" s="98"/>
      <c r="I240" s="98"/>
      <c r="J240" s="59"/>
    </row>
    <row r="241" spans="1:10" ht="12.75">
      <c r="A241" s="92"/>
      <c r="B241" s="83"/>
      <c r="C241" s="84"/>
      <c r="D241" s="84"/>
      <c r="E241" s="95" t="s">
        <v>126</v>
      </c>
      <c r="F241" s="96"/>
      <c r="G241" s="78">
        <f t="shared" si="3"/>
        <v>0</v>
      </c>
      <c r="H241" s="98"/>
      <c r="I241" s="98"/>
      <c r="J241" s="59"/>
    </row>
    <row r="242" spans="1:10" ht="25.5">
      <c r="A242" s="92">
        <v>2483</v>
      </c>
      <c r="B242" s="93" t="s">
        <v>150</v>
      </c>
      <c r="C242" s="94">
        <v>8</v>
      </c>
      <c r="D242" s="94">
        <v>3</v>
      </c>
      <c r="E242" s="95" t="s">
        <v>682</v>
      </c>
      <c r="F242" s="102" t="s">
        <v>338</v>
      </c>
      <c r="G242" s="78">
        <f t="shared" si="3"/>
        <v>0</v>
      </c>
      <c r="H242" s="98">
        <f>SUM(H244:H244)</f>
        <v>0</v>
      </c>
      <c r="I242" s="98">
        <f>SUM(I244:I244)</f>
        <v>0</v>
      </c>
      <c r="J242" s="59"/>
    </row>
    <row r="243" spans="1:10" ht="25.5" customHeight="1">
      <c r="A243" s="92"/>
      <c r="B243" s="83"/>
      <c r="C243" s="84"/>
      <c r="D243" s="84"/>
      <c r="E243" s="95" t="s">
        <v>968</v>
      </c>
      <c r="F243" s="96"/>
      <c r="G243" s="78"/>
      <c r="H243" s="98"/>
      <c r="I243" s="98"/>
      <c r="J243" s="59"/>
    </row>
    <row r="244" spans="1:10" ht="12.75">
      <c r="A244" s="92"/>
      <c r="B244" s="83"/>
      <c r="C244" s="84"/>
      <c r="D244" s="84"/>
      <c r="E244" s="95" t="s">
        <v>126</v>
      </c>
      <c r="F244" s="96"/>
      <c r="G244" s="78">
        <f t="shared" si="3"/>
        <v>0</v>
      </c>
      <c r="H244" s="98"/>
      <c r="I244" s="98"/>
      <c r="J244" s="59"/>
    </row>
    <row r="245" spans="1:10" ht="38.25">
      <c r="A245" s="92">
        <v>2484</v>
      </c>
      <c r="B245" s="93" t="s">
        <v>150</v>
      </c>
      <c r="C245" s="94">
        <v>8</v>
      </c>
      <c r="D245" s="94">
        <v>4</v>
      </c>
      <c r="E245" s="95" t="s">
        <v>683</v>
      </c>
      <c r="F245" s="102" t="s">
        <v>339</v>
      </c>
      <c r="G245" s="78">
        <f t="shared" si="3"/>
        <v>0</v>
      </c>
      <c r="H245" s="98">
        <f>SUM(H247:H247)</f>
        <v>0</v>
      </c>
      <c r="I245" s="98">
        <f>SUM(I247:I247)</f>
        <v>0</v>
      </c>
      <c r="J245" s="59"/>
    </row>
    <row r="246" spans="1:10" ht="23.25" customHeight="1">
      <c r="A246" s="92"/>
      <c r="B246" s="93"/>
      <c r="C246" s="94"/>
      <c r="D246" s="94"/>
      <c r="E246" s="95" t="s">
        <v>968</v>
      </c>
      <c r="F246" s="96"/>
      <c r="G246" s="78"/>
      <c r="H246" s="98"/>
      <c r="I246" s="98"/>
      <c r="J246" s="59"/>
    </row>
    <row r="247" spans="1:10" ht="12.75">
      <c r="A247" s="92"/>
      <c r="B247" s="93"/>
      <c r="C247" s="94"/>
      <c r="D247" s="94"/>
      <c r="E247" s="95" t="s">
        <v>126</v>
      </c>
      <c r="F247" s="96"/>
      <c r="G247" s="78">
        <f t="shared" si="3"/>
        <v>0</v>
      </c>
      <c r="H247" s="98"/>
      <c r="I247" s="98"/>
      <c r="J247" s="59"/>
    </row>
    <row r="248" spans="1:10" ht="25.5">
      <c r="A248" s="88">
        <v>2490</v>
      </c>
      <c r="B248" s="83" t="s">
        <v>150</v>
      </c>
      <c r="C248" s="84">
        <v>9</v>
      </c>
      <c r="D248" s="84">
        <v>0</v>
      </c>
      <c r="E248" s="89" t="s">
        <v>687</v>
      </c>
      <c r="F248" s="89" t="s">
        <v>343</v>
      </c>
      <c r="G248" s="78">
        <f aca="true" t="shared" si="4" ref="G248:G312">SUM(H248:I248)</f>
        <v>-80000</v>
      </c>
      <c r="H248" s="98"/>
      <c r="I248" s="78">
        <f>SUM(I249)</f>
        <v>-80000</v>
      </c>
      <c r="J248" s="59"/>
    </row>
    <row r="249" spans="1:10" ht="25.5">
      <c r="A249" s="92">
        <v>2491</v>
      </c>
      <c r="B249" s="93" t="s">
        <v>150</v>
      </c>
      <c r="C249" s="94">
        <v>9</v>
      </c>
      <c r="D249" s="94">
        <v>1</v>
      </c>
      <c r="E249" s="95" t="s">
        <v>688</v>
      </c>
      <c r="F249" s="102" t="s">
        <v>344</v>
      </c>
      <c r="G249" s="78">
        <f t="shared" si="4"/>
        <v>-80000</v>
      </c>
      <c r="H249" s="98"/>
      <c r="I249" s="78">
        <f>SUM(I251:I252)</f>
        <v>-80000</v>
      </c>
      <c r="J249" s="59"/>
    </row>
    <row r="250" spans="1:10" ht="38.25">
      <c r="A250" s="92"/>
      <c r="B250" s="93"/>
      <c r="C250" s="94"/>
      <c r="D250" s="94"/>
      <c r="E250" s="95" t="s">
        <v>968</v>
      </c>
      <c r="F250" s="96"/>
      <c r="G250" s="78"/>
      <c r="H250" s="98"/>
      <c r="I250" s="98"/>
      <c r="J250" s="59"/>
    </row>
    <row r="251" spans="1:11" ht="12.75">
      <c r="A251" s="92"/>
      <c r="B251" s="93"/>
      <c r="C251" s="94"/>
      <c r="D251" s="94">
        <v>8411</v>
      </c>
      <c r="E251" s="120" t="s">
        <v>963</v>
      </c>
      <c r="F251" s="96"/>
      <c r="G251" s="78">
        <f t="shared" si="4"/>
        <v>-80000</v>
      </c>
      <c r="H251" s="98"/>
      <c r="I251" s="98">
        <v>-80000</v>
      </c>
      <c r="J251" s="59"/>
      <c r="K251" s="121"/>
    </row>
    <row r="252" spans="1:11" ht="12.75">
      <c r="A252" s="92"/>
      <c r="B252" s="93"/>
      <c r="C252" s="94"/>
      <c r="D252" s="94">
        <v>8111</v>
      </c>
      <c r="E252" s="120" t="s">
        <v>951</v>
      </c>
      <c r="F252" s="96"/>
      <c r="G252" s="78">
        <f t="shared" si="4"/>
        <v>0</v>
      </c>
      <c r="H252" s="98"/>
      <c r="I252" s="98">
        <v>0</v>
      </c>
      <c r="J252" s="59"/>
      <c r="K252" s="121"/>
    </row>
    <row r="253" spans="1:10" s="87" customFormat="1" ht="51">
      <c r="A253" s="110">
        <v>2500</v>
      </c>
      <c r="B253" s="83" t="s">
        <v>151</v>
      </c>
      <c r="C253" s="84">
        <v>0</v>
      </c>
      <c r="D253" s="84">
        <v>0</v>
      </c>
      <c r="E253" s="77" t="s">
        <v>973</v>
      </c>
      <c r="F253" s="66" t="s">
        <v>345</v>
      </c>
      <c r="G253" s="78">
        <f t="shared" si="4"/>
        <v>112493</v>
      </c>
      <c r="H253" s="78">
        <f>SUM(H254+H264+H273+H269+H273+H281+H277)</f>
        <v>68955</v>
      </c>
      <c r="I253" s="78">
        <f>SUM(I254+I264+I273+I282)</f>
        <v>43538</v>
      </c>
      <c r="J253" s="86"/>
    </row>
    <row r="254" spans="1:10" ht="12.75">
      <c r="A254" s="88">
        <v>2510</v>
      </c>
      <c r="B254" s="83" t="s">
        <v>151</v>
      </c>
      <c r="C254" s="84">
        <v>1</v>
      </c>
      <c r="D254" s="84">
        <v>0</v>
      </c>
      <c r="E254" s="89" t="s">
        <v>690</v>
      </c>
      <c r="F254" s="89" t="s">
        <v>346</v>
      </c>
      <c r="G254" s="78">
        <f t="shared" si="4"/>
        <v>79369.6</v>
      </c>
      <c r="H254" s="98">
        <f>SUM(H255)</f>
        <v>63300</v>
      </c>
      <c r="I254" s="98">
        <f>SUM(I255)</f>
        <v>16069.6</v>
      </c>
      <c r="J254" s="59"/>
    </row>
    <row r="255" spans="1:10" ht="12.75">
      <c r="A255" s="92">
        <v>2511</v>
      </c>
      <c r="B255" s="93" t="s">
        <v>151</v>
      </c>
      <c r="C255" s="94">
        <v>1</v>
      </c>
      <c r="D255" s="94">
        <v>1</v>
      </c>
      <c r="E255" s="95" t="s">
        <v>691</v>
      </c>
      <c r="F255" s="102" t="s">
        <v>347</v>
      </c>
      <c r="G255" s="78">
        <f t="shared" si="4"/>
        <v>79369.6</v>
      </c>
      <c r="H255" s="98">
        <f>H258+H262+H257</f>
        <v>63300</v>
      </c>
      <c r="I255" s="98">
        <f>SUM(I258:I263)</f>
        <v>16069.6</v>
      </c>
      <c r="J255" s="59"/>
    </row>
    <row r="256" spans="1:10" ht="22.5" customHeight="1">
      <c r="A256" s="92"/>
      <c r="B256" s="93"/>
      <c r="C256" s="94"/>
      <c r="D256" s="94"/>
      <c r="E256" s="95" t="s">
        <v>968</v>
      </c>
      <c r="F256" s="96"/>
      <c r="G256" s="78"/>
      <c r="H256" s="98"/>
      <c r="I256" s="98"/>
      <c r="J256" s="59"/>
    </row>
    <row r="257" spans="1:10" ht="12.75">
      <c r="A257" s="92"/>
      <c r="B257" s="93"/>
      <c r="C257" s="94"/>
      <c r="D257" s="94">
        <v>4215</v>
      </c>
      <c r="E257" s="97" t="s">
        <v>820</v>
      </c>
      <c r="F257" s="96"/>
      <c r="G257" s="78">
        <f t="shared" si="4"/>
        <v>300</v>
      </c>
      <c r="H257" s="98">
        <v>300</v>
      </c>
      <c r="I257" s="98"/>
      <c r="J257" s="59"/>
    </row>
    <row r="258" spans="1:11" ht="25.5">
      <c r="A258" s="92"/>
      <c r="B258" s="93"/>
      <c r="C258" s="94"/>
      <c r="D258" s="94">
        <v>4511</v>
      </c>
      <c r="E258" s="103" t="s">
        <v>863</v>
      </c>
      <c r="F258" s="96"/>
      <c r="G258" s="78">
        <f t="shared" si="4"/>
        <v>63000</v>
      </c>
      <c r="H258" s="122">
        <v>63000</v>
      </c>
      <c r="I258" s="98"/>
      <c r="J258" s="59"/>
      <c r="K258" s="59"/>
    </row>
    <row r="259" spans="1:11" ht="12.75">
      <c r="A259" s="92"/>
      <c r="B259" s="93"/>
      <c r="C259" s="94"/>
      <c r="D259" s="94">
        <v>5112</v>
      </c>
      <c r="E259" s="103" t="s">
        <v>926</v>
      </c>
      <c r="F259" s="96"/>
      <c r="G259" s="78">
        <f t="shared" si="4"/>
        <v>0</v>
      </c>
      <c r="H259" s="100"/>
      <c r="I259" s="98">
        <v>0</v>
      </c>
      <c r="J259" s="59"/>
      <c r="K259" s="59"/>
    </row>
    <row r="260" spans="1:11" ht="12.75">
      <c r="A260" s="92"/>
      <c r="B260" s="93"/>
      <c r="C260" s="94"/>
      <c r="D260" s="94">
        <v>5121</v>
      </c>
      <c r="E260" s="103" t="s">
        <v>929</v>
      </c>
      <c r="F260" s="96"/>
      <c r="G260" s="78">
        <f t="shared" si="4"/>
        <v>14300</v>
      </c>
      <c r="H260" s="100"/>
      <c r="I260" s="98">
        <v>14300</v>
      </c>
      <c r="J260" s="59"/>
      <c r="K260" s="59"/>
    </row>
    <row r="261" spans="1:11" ht="12.75">
      <c r="A261" s="92"/>
      <c r="B261" s="93"/>
      <c r="C261" s="94"/>
      <c r="D261" s="94">
        <v>5122</v>
      </c>
      <c r="E261" s="103" t="s">
        <v>930</v>
      </c>
      <c r="F261" s="96"/>
      <c r="G261" s="78">
        <f t="shared" si="4"/>
        <v>1000</v>
      </c>
      <c r="H261" s="100"/>
      <c r="I261" s="98">
        <v>1000</v>
      </c>
      <c r="J261" s="59"/>
      <c r="K261" s="59"/>
    </row>
    <row r="262" spans="1:11" ht="12.75">
      <c r="A262" s="92"/>
      <c r="B262" s="93"/>
      <c r="C262" s="94"/>
      <c r="D262" s="94">
        <v>5129</v>
      </c>
      <c r="E262" s="103" t="s">
        <v>931</v>
      </c>
      <c r="F262" s="96"/>
      <c r="G262" s="78">
        <f t="shared" si="4"/>
        <v>769.6</v>
      </c>
      <c r="H262" s="98"/>
      <c r="I262" s="98">
        <v>769.6</v>
      </c>
      <c r="J262" s="59"/>
      <c r="K262" s="59"/>
    </row>
    <row r="263" spans="1:11" ht="12.75">
      <c r="A263" s="92"/>
      <c r="B263" s="93"/>
      <c r="C263" s="94"/>
      <c r="D263" s="94">
        <v>5134</v>
      </c>
      <c r="E263" s="103" t="s">
        <v>936</v>
      </c>
      <c r="F263" s="96"/>
      <c r="G263" s="78">
        <f t="shared" si="4"/>
        <v>0</v>
      </c>
      <c r="H263" s="98"/>
      <c r="I263" s="98">
        <v>0</v>
      </c>
      <c r="J263" s="59"/>
      <c r="K263" s="59"/>
    </row>
    <row r="264" spans="1:11" ht="12.75">
      <c r="A264" s="88">
        <v>2520</v>
      </c>
      <c r="B264" s="83" t="s">
        <v>151</v>
      </c>
      <c r="C264" s="84">
        <v>2</v>
      </c>
      <c r="D264" s="84">
        <v>0</v>
      </c>
      <c r="E264" s="89" t="s">
        <v>692</v>
      </c>
      <c r="F264" s="89" t="s">
        <v>348</v>
      </c>
      <c r="G264" s="78">
        <f t="shared" si="4"/>
        <v>27468.4</v>
      </c>
      <c r="H264" s="98">
        <f>SUM(H265)</f>
        <v>0</v>
      </c>
      <c r="I264" s="98">
        <f>SUM(I265)</f>
        <v>27468.4</v>
      </c>
      <c r="J264" s="59"/>
      <c r="K264" s="59"/>
    </row>
    <row r="265" spans="1:11" ht="12.75">
      <c r="A265" s="92">
        <v>2521</v>
      </c>
      <c r="B265" s="93" t="s">
        <v>151</v>
      </c>
      <c r="C265" s="94">
        <v>2</v>
      </c>
      <c r="D265" s="94">
        <v>1</v>
      </c>
      <c r="E265" s="95" t="s">
        <v>693</v>
      </c>
      <c r="F265" s="102" t="s">
        <v>349</v>
      </c>
      <c r="G265" s="78">
        <f t="shared" si="4"/>
        <v>27468.4</v>
      </c>
      <c r="H265" s="98">
        <f>SUM(H268:H268)</f>
        <v>0</v>
      </c>
      <c r="I265" s="98">
        <f>SUM(I267:I268)</f>
        <v>27468.4</v>
      </c>
      <c r="J265" s="59"/>
      <c r="K265" s="59"/>
    </row>
    <row r="266" spans="1:11" ht="23.25" customHeight="1">
      <c r="A266" s="92"/>
      <c r="B266" s="93"/>
      <c r="C266" s="94"/>
      <c r="D266" s="94"/>
      <c r="E266" s="95" t="s">
        <v>968</v>
      </c>
      <c r="F266" s="96"/>
      <c r="G266" s="78"/>
      <c r="H266" s="98"/>
      <c r="I266" s="98"/>
      <c r="J266" s="59"/>
      <c r="K266" s="59"/>
    </row>
    <row r="267" spans="1:11" ht="15" customHeight="1">
      <c r="A267" s="92"/>
      <c r="B267" s="93"/>
      <c r="C267" s="94"/>
      <c r="D267" s="94">
        <v>5112</v>
      </c>
      <c r="E267" s="103" t="s">
        <v>926</v>
      </c>
      <c r="F267" s="96"/>
      <c r="G267" s="78">
        <f t="shared" si="4"/>
        <v>24000</v>
      </c>
      <c r="H267" s="98"/>
      <c r="I267" s="98">
        <v>24000</v>
      </c>
      <c r="J267" s="59"/>
      <c r="K267" s="59"/>
    </row>
    <row r="268" spans="1:11" ht="12.75">
      <c r="A268" s="92"/>
      <c r="B268" s="93"/>
      <c r="C268" s="94"/>
      <c r="D268" s="69">
        <v>5134</v>
      </c>
      <c r="E268" s="103" t="s">
        <v>936</v>
      </c>
      <c r="F268" s="96"/>
      <c r="G268" s="78">
        <f t="shared" si="4"/>
        <v>3468.4</v>
      </c>
      <c r="H268" s="98"/>
      <c r="I268" s="98">
        <v>3468.4</v>
      </c>
      <c r="J268" s="59"/>
      <c r="K268" s="59"/>
    </row>
    <row r="269" spans="1:11" ht="12.75">
      <c r="A269" s="88">
        <v>2530</v>
      </c>
      <c r="B269" s="83" t="s">
        <v>151</v>
      </c>
      <c r="C269" s="84">
        <v>3</v>
      </c>
      <c r="D269" s="84">
        <v>0</v>
      </c>
      <c r="E269" s="89" t="s">
        <v>694</v>
      </c>
      <c r="F269" s="89" t="s">
        <v>350</v>
      </c>
      <c r="G269" s="78">
        <f t="shared" si="4"/>
        <v>0</v>
      </c>
      <c r="H269" s="98">
        <f>SUM(H270)</f>
        <v>0</v>
      </c>
      <c r="I269" s="98">
        <f>SUM(I270)</f>
        <v>0</v>
      </c>
      <c r="J269" s="59"/>
      <c r="K269" s="59"/>
    </row>
    <row r="270" spans="1:11" ht="12.75">
      <c r="A270" s="92">
        <v>3531</v>
      </c>
      <c r="B270" s="93" t="s">
        <v>151</v>
      </c>
      <c r="C270" s="94">
        <v>3</v>
      </c>
      <c r="D270" s="94">
        <v>1</v>
      </c>
      <c r="E270" s="95" t="s">
        <v>695</v>
      </c>
      <c r="F270" s="102" t="s">
        <v>351</v>
      </c>
      <c r="G270" s="78">
        <f t="shared" si="4"/>
        <v>0</v>
      </c>
      <c r="H270" s="98">
        <f>SUM(H272:H272)</f>
        <v>0</v>
      </c>
      <c r="I270" s="98">
        <f>SUM(I272:I272)</f>
        <v>0</v>
      </c>
      <c r="J270" s="59"/>
      <c r="K270" s="59"/>
    </row>
    <row r="271" spans="1:11" ht="23.25" customHeight="1">
      <c r="A271" s="92"/>
      <c r="B271" s="93"/>
      <c r="C271" s="94"/>
      <c r="D271" s="94"/>
      <c r="E271" s="95" t="s">
        <v>968</v>
      </c>
      <c r="F271" s="96"/>
      <c r="G271" s="78">
        <f t="shared" si="4"/>
        <v>0</v>
      </c>
      <c r="H271" s="98"/>
      <c r="I271" s="98"/>
      <c r="J271" s="59"/>
      <c r="K271" s="59"/>
    </row>
    <row r="272" spans="1:11" ht="12.75">
      <c r="A272" s="92"/>
      <c r="B272" s="93"/>
      <c r="C272" s="94"/>
      <c r="D272" s="94"/>
      <c r="E272" s="95" t="s">
        <v>126</v>
      </c>
      <c r="F272" s="96"/>
      <c r="G272" s="78">
        <f t="shared" si="4"/>
        <v>0</v>
      </c>
      <c r="H272" s="98"/>
      <c r="I272" s="98"/>
      <c r="J272" s="59"/>
      <c r="K272" s="59"/>
    </row>
    <row r="273" spans="1:11" ht="25.5">
      <c r="A273" s="88">
        <v>2540</v>
      </c>
      <c r="B273" s="83" t="s">
        <v>151</v>
      </c>
      <c r="C273" s="84">
        <v>4</v>
      </c>
      <c r="D273" s="84">
        <v>0</v>
      </c>
      <c r="E273" s="89" t="s">
        <v>696</v>
      </c>
      <c r="F273" s="89" t="s">
        <v>352</v>
      </c>
      <c r="G273" s="78">
        <f t="shared" si="4"/>
        <v>0</v>
      </c>
      <c r="H273" s="98">
        <f>SUM(H274)</f>
        <v>0</v>
      </c>
      <c r="I273" s="98">
        <f>SUM(I274)</f>
        <v>0</v>
      </c>
      <c r="J273" s="59"/>
      <c r="K273" s="59"/>
    </row>
    <row r="274" spans="1:11" ht="25.5">
      <c r="A274" s="92">
        <v>2541</v>
      </c>
      <c r="B274" s="93" t="s">
        <v>151</v>
      </c>
      <c r="C274" s="94">
        <v>4</v>
      </c>
      <c r="D274" s="94">
        <v>1</v>
      </c>
      <c r="E274" s="95" t="s">
        <v>697</v>
      </c>
      <c r="F274" s="102" t="s">
        <v>353</v>
      </c>
      <c r="G274" s="78">
        <f t="shared" si="4"/>
        <v>0</v>
      </c>
      <c r="H274" s="98">
        <f>SUM(H276:H276)</f>
        <v>0</v>
      </c>
      <c r="I274" s="98">
        <f>SUM(I276:I276)</f>
        <v>0</v>
      </c>
      <c r="J274" s="59"/>
      <c r="K274" s="59"/>
    </row>
    <row r="275" spans="1:11" ht="24.75" customHeight="1">
      <c r="A275" s="92"/>
      <c r="B275" s="93"/>
      <c r="C275" s="94"/>
      <c r="D275" s="94"/>
      <c r="E275" s="95" t="s">
        <v>968</v>
      </c>
      <c r="F275" s="96"/>
      <c r="G275" s="78"/>
      <c r="H275" s="98"/>
      <c r="I275" s="98"/>
      <c r="J275" s="59"/>
      <c r="K275" s="59"/>
    </row>
    <row r="276" spans="1:11" ht="12.75">
      <c r="A276" s="92"/>
      <c r="B276" s="93"/>
      <c r="C276" s="94"/>
      <c r="D276" s="94"/>
      <c r="E276" s="95" t="s">
        <v>126</v>
      </c>
      <c r="F276" s="96"/>
      <c r="G276" s="78">
        <f t="shared" si="4"/>
        <v>0</v>
      </c>
      <c r="H276" s="98"/>
      <c r="I276" s="98">
        <v>0</v>
      </c>
      <c r="J276" s="59"/>
      <c r="K276" s="59"/>
    </row>
    <row r="277" spans="1:11" ht="38.25">
      <c r="A277" s="88">
        <v>2550</v>
      </c>
      <c r="B277" s="83" t="s">
        <v>151</v>
      </c>
      <c r="C277" s="84">
        <v>5</v>
      </c>
      <c r="D277" s="84">
        <v>0</v>
      </c>
      <c r="E277" s="89" t="s">
        <v>698</v>
      </c>
      <c r="F277" s="89" t="s">
        <v>354</v>
      </c>
      <c r="G277" s="78">
        <f t="shared" si="4"/>
        <v>0</v>
      </c>
      <c r="H277" s="98">
        <f>SUM(H278)</f>
        <v>0</v>
      </c>
      <c r="I277" s="98">
        <f>SUM(I278)</f>
        <v>0</v>
      </c>
      <c r="J277" s="59"/>
      <c r="K277" s="59"/>
    </row>
    <row r="278" spans="1:11" ht="25.5">
      <c r="A278" s="92">
        <v>2551</v>
      </c>
      <c r="B278" s="93" t="s">
        <v>151</v>
      </c>
      <c r="C278" s="94">
        <v>5</v>
      </c>
      <c r="D278" s="94">
        <v>1</v>
      </c>
      <c r="E278" s="95" t="s">
        <v>699</v>
      </c>
      <c r="F278" s="102" t="s">
        <v>355</v>
      </c>
      <c r="G278" s="78">
        <f t="shared" si="4"/>
        <v>0</v>
      </c>
      <c r="H278" s="98">
        <f>SUM(H280:H280)</f>
        <v>0</v>
      </c>
      <c r="I278" s="98">
        <f>SUM(I280:I280)</f>
        <v>0</v>
      </c>
      <c r="J278" s="59"/>
      <c r="K278" s="59"/>
    </row>
    <row r="279" spans="1:11" ht="22.5" customHeight="1">
      <c r="A279" s="92"/>
      <c r="B279" s="93"/>
      <c r="C279" s="94"/>
      <c r="D279" s="94"/>
      <c r="E279" s="95" t="s">
        <v>968</v>
      </c>
      <c r="F279" s="96"/>
      <c r="G279" s="78"/>
      <c r="H279" s="98"/>
      <c r="I279" s="98"/>
      <c r="J279" s="59"/>
      <c r="K279" s="59"/>
    </row>
    <row r="280" spans="1:11" ht="12.75">
      <c r="A280" s="92"/>
      <c r="B280" s="93"/>
      <c r="C280" s="94"/>
      <c r="D280" s="94"/>
      <c r="E280" s="95" t="s">
        <v>126</v>
      </c>
      <c r="F280" s="96"/>
      <c r="G280" s="78">
        <f t="shared" si="4"/>
        <v>0</v>
      </c>
      <c r="H280" s="98"/>
      <c r="I280" s="98"/>
      <c r="J280" s="59"/>
      <c r="K280" s="59"/>
    </row>
    <row r="281" spans="1:11" ht="25.5">
      <c r="A281" s="88">
        <v>2560</v>
      </c>
      <c r="B281" s="83" t="s">
        <v>151</v>
      </c>
      <c r="C281" s="84">
        <v>6</v>
      </c>
      <c r="D281" s="84">
        <v>0</v>
      </c>
      <c r="E281" s="89" t="s">
        <v>700</v>
      </c>
      <c r="F281" s="89" t="s">
        <v>356</v>
      </c>
      <c r="G281" s="78">
        <f t="shared" si="4"/>
        <v>5655</v>
      </c>
      <c r="H281" s="98">
        <f>SUM(H282)</f>
        <v>5655</v>
      </c>
      <c r="I281" s="98">
        <f>SUM(I282)</f>
        <v>0</v>
      </c>
      <c r="J281" s="59"/>
      <c r="K281" s="59"/>
    </row>
    <row r="282" spans="1:11" ht="25.5">
      <c r="A282" s="92">
        <v>2561</v>
      </c>
      <c r="B282" s="93" t="s">
        <v>151</v>
      </c>
      <c r="C282" s="94">
        <v>6</v>
      </c>
      <c r="D282" s="94">
        <v>1</v>
      </c>
      <c r="E282" s="95" t="s">
        <v>701</v>
      </c>
      <c r="F282" s="102" t="s">
        <v>357</v>
      </c>
      <c r="G282" s="78">
        <f t="shared" si="4"/>
        <v>5655</v>
      </c>
      <c r="H282" s="78">
        <f>SUM(H284:H285)</f>
        <v>5655</v>
      </c>
      <c r="I282" s="78">
        <f>SUM(I284:I285)</f>
        <v>0</v>
      </c>
      <c r="J282" s="86"/>
      <c r="K282" s="59"/>
    </row>
    <row r="283" spans="1:11" ht="38.25">
      <c r="A283" s="92"/>
      <c r="B283" s="93"/>
      <c r="C283" s="94"/>
      <c r="D283" s="94"/>
      <c r="E283" s="95" t="s">
        <v>968</v>
      </c>
      <c r="F283" s="96"/>
      <c r="G283" s="78"/>
      <c r="H283" s="78"/>
      <c r="I283" s="98"/>
      <c r="J283" s="59"/>
      <c r="K283" s="59"/>
    </row>
    <row r="284" spans="1:11" ht="25.5">
      <c r="A284" s="92"/>
      <c r="B284" s="93"/>
      <c r="C284" s="94"/>
      <c r="D284" s="94">
        <v>4511</v>
      </c>
      <c r="E284" s="95" t="s">
        <v>974</v>
      </c>
      <c r="F284" s="96"/>
      <c r="G284" s="78">
        <f t="shared" si="4"/>
        <v>5405</v>
      </c>
      <c r="H284" s="78">
        <v>5405</v>
      </c>
      <c r="I284" s="78">
        <v>0</v>
      </c>
      <c r="J284" s="59"/>
      <c r="K284" s="59"/>
    </row>
    <row r="285" spans="1:11" ht="12.75">
      <c r="A285" s="92"/>
      <c r="B285" s="93"/>
      <c r="C285" s="94"/>
      <c r="D285" s="94">
        <v>4212</v>
      </c>
      <c r="E285" s="123" t="s">
        <v>817</v>
      </c>
      <c r="F285" s="96"/>
      <c r="G285" s="78">
        <f t="shared" si="4"/>
        <v>250</v>
      </c>
      <c r="H285" s="78">
        <v>250</v>
      </c>
      <c r="I285" s="78">
        <v>0</v>
      </c>
      <c r="J285" s="59"/>
      <c r="K285" s="59"/>
    </row>
    <row r="286" spans="1:11" s="87" customFormat="1" ht="51">
      <c r="A286" s="110">
        <v>2600</v>
      </c>
      <c r="B286" s="83" t="s">
        <v>152</v>
      </c>
      <c r="C286" s="84">
        <v>0</v>
      </c>
      <c r="D286" s="84">
        <v>0</v>
      </c>
      <c r="E286" s="77" t="s">
        <v>702</v>
      </c>
      <c r="F286" s="66" t="s">
        <v>358</v>
      </c>
      <c r="G286" s="78">
        <f t="shared" si="4"/>
        <v>58649.8</v>
      </c>
      <c r="H286" s="78">
        <f>SUM(H299+H312)</f>
        <v>13340</v>
      </c>
      <c r="I286" s="78">
        <f>SUM(I287+I291+I295+I299+I308+I312)</f>
        <v>45309.8</v>
      </c>
      <c r="J286" s="86"/>
      <c r="K286" s="86"/>
    </row>
    <row r="287" spans="1:11" ht="12.75">
      <c r="A287" s="92">
        <v>2610</v>
      </c>
      <c r="B287" s="83" t="s">
        <v>152</v>
      </c>
      <c r="C287" s="84">
        <v>1</v>
      </c>
      <c r="D287" s="84">
        <v>0</v>
      </c>
      <c r="E287" s="89" t="s">
        <v>703</v>
      </c>
      <c r="F287" s="89" t="s">
        <v>359</v>
      </c>
      <c r="G287" s="78">
        <f t="shared" si="4"/>
        <v>0</v>
      </c>
      <c r="H287" s="98">
        <f>SUM(H288)</f>
        <v>0</v>
      </c>
      <c r="I287" s="98">
        <f>SUM(I288)</f>
        <v>0</v>
      </c>
      <c r="J287" s="59"/>
      <c r="K287" s="59"/>
    </row>
    <row r="288" spans="1:11" ht="12.75">
      <c r="A288" s="92">
        <v>2611</v>
      </c>
      <c r="B288" s="93" t="s">
        <v>152</v>
      </c>
      <c r="C288" s="94">
        <v>1</v>
      </c>
      <c r="D288" s="94">
        <v>1</v>
      </c>
      <c r="E288" s="95" t="s">
        <v>704</v>
      </c>
      <c r="F288" s="102" t="s">
        <v>360</v>
      </c>
      <c r="G288" s="78">
        <f t="shared" si="4"/>
        <v>0</v>
      </c>
      <c r="H288" s="98">
        <f>SUM(H290:H290)</f>
        <v>0</v>
      </c>
      <c r="I288" s="98">
        <f>SUM(I290:I290)</f>
        <v>0</v>
      </c>
      <c r="J288" s="59"/>
      <c r="K288" s="59"/>
    </row>
    <row r="289" spans="1:11" ht="24" customHeight="1">
      <c r="A289" s="92"/>
      <c r="B289" s="93"/>
      <c r="C289" s="94"/>
      <c r="D289" s="94"/>
      <c r="E289" s="95" t="s">
        <v>968</v>
      </c>
      <c r="F289" s="96"/>
      <c r="G289" s="78">
        <f t="shared" si="4"/>
        <v>0</v>
      </c>
      <c r="H289" s="98"/>
      <c r="I289" s="98"/>
      <c r="J289" s="59"/>
      <c r="K289" s="59"/>
    </row>
    <row r="290" spans="1:11" ht="12.75">
      <c r="A290" s="88"/>
      <c r="B290" s="93"/>
      <c r="C290" s="94"/>
      <c r="D290" s="94"/>
      <c r="E290" s="95" t="s">
        <v>126</v>
      </c>
      <c r="F290" s="96"/>
      <c r="G290" s="78">
        <f t="shared" si="4"/>
        <v>0</v>
      </c>
      <c r="H290" s="98"/>
      <c r="I290" s="98"/>
      <c r="J290" s="59"/>
      <c r="K290" s="59"/>
    </row>
    <row r="291" spans="1:11" ht="12.75">
      <c r="A291" s="88">
        <v>2620</v>
      </c>
      <c r="B291" s="83" t="s">
        <v>152</v>
      </c>
      <c r="C291" s="84">
        <v>2</v>
      </c>
      <c r="D291" s="84">
        <v>0</v>
      </c>
      <c r="E291" s="89" t="s">
        <v>705</v>
      </c>
      <c r="F291" s="89" t="s">
        <v>361</v>
      </c>
      <c r="G291" s="78">
        <f t="shared" si="4"/>
        <v>0</v>
      </c>
      <c r="H291" s="98">
        <f>SUM(H292)</f>
        <v>0</v>
      </c>
      <c r="I291" s="98">
        <f>SUM(I292)</f>
        <v>0</v>
      </c>
      <c r="J291" s="59"/>
      <c r="K291" s="59"/>
    </row>
    <row r="292" spans="1:11" ht="12.75">
      <c r="A292" s="92">
        <v>2621</v>
      </c>
      <c r="B292" s="93" t="s">
        <v>152</v>
      </c>
      <c r="C292" s="94">
        <v>2</v>
      </c>
      <c r="D292" s="94">
        <v>1</v>
      </c>
      <c r="E292" s="95" t="s">
        <v>706</v>
      </c>
      <c r="F292" s="102" t="s">
        <v>362</v>
      </c>
      <c r="G292" s="78">
        <f t="shared" si="4"/>
        <v>0</v>
      </c>
      <c r="H292" s="98">
        <f>SUM(H294:H294)</f>
        <v>0</v>
      </c>
      <c r="I292" s="98">
        <f>SUM(I294:I294)</f>
        <v>0</v>
      </c>
      <c r="J292" s="59"/>
      <c r="K292" s="59"/>
    </row>
    <row r="293" spans="1:11" ht="22.5" customHeight="1">
      <c r="A293" s="92"/>
      <c r="B293" s="93"/>
      <c r="C293" s="94"/>
      <c r="D293" s="94"/>
      <c r="E293" s="95" t="s">
        <v>968</v>
      </c>
      <c r="F293" s="96"/>
      <c r="G293" s="78"/>
      <c r="H293" s="98"/>
      <c r="I293" s="98"/>
      <c r="J293" s="59"/>
      <c r="K293" s="59"/>
    </row>
    <row r="294" spans="1:11" ht="12.75">
      <c r="A294" s="92"/>
      <c r="B294" s="93"/>
      <c r="C294" s="94"/>
      <c r="D294" s="94"/>
      <c r="E294" s="95" t="s">
        <v>126</v>
      </c>
      <c r="F294" s="96"/>
      <c r="G294" s="78">
        <f t="shared" si="4"/>
        <v>0</v>
      </c>
      <c r="H294" s="98"/>
      <c r="I294" s="98"/>
      <c r="J294" s="59"/>
      <c r="K294" s="59"/>
    </row>
    <row r="295" spans="1:11" ht="12.75">
      <c r="A295" s="88">
        <v>2630</v>
      </c>
      <c r="B295" s="83" t="s">
        <v>152</v>
      </c>
      <c r="C295" s="84">
        <v>3</v>
      </c>
      <c r="D295" s="84">
        <v>0</v>
      </c>
      <c r="E295" s="89" t="s">
        <v>707</v>
      </c>
      <c r="F295" s="89" t="s">
        <v>363</v>
      </c>
      <c r="G295" s="78">
        <f t="shared" si="4"/>
        <v>0</v>
      </c>
      <c r="H295" s="98">
        <f>SUM(H296)</f>
        <v>0</v>
      </c>
      <c r="I295" s="98">
        <f>SUM(I296)</f>
        <v>0</v>
      </c>
      <c r="J295" s="59"/>
      <c r="K295" s="59"/>
    </row>
    <row r="296" spans="1:11" ht="12.75">
      <c r="A296" s="92">
        <v>2631</v>
      </c>
      <c r="B296" s="93" t="s">
        <v>152</v>
      </c>
      <c r="C296" s="94">
        <v>3</v>
      </c>
      <c r="D296" s="94">
        <v>1</v>
      </c>
      <c r="E296" s="95" t="s">
        <v>708</v>
      </c>
      <c r="F296" s="124" t="s">
        <v>364</v>
      </c>
      <c r="G296" s="78">
        <f t="shared" si="4"/>
        <v>0</v>
      </c>
      <c r="H296" s="98">
        <f>SUM(H298:H298)</f>
        <v>0</v>
      </c>
      <c r="I296" s="98">
        <f>SUM(I298:I298)</f>
        <v>0</v>
      </c>
      <c r="J296" s="59"/>
      <c r="K296" s="59"/>
    </row>
    <row r="297" spans="1:11" ht="24" customHeight="1">
      <c r="A297" s="92"/>
      <c r="B297" s="93"/>
      <c r="C297" s="94"/>
      <c r="D297" s="94"/>
      <c r="E297" s="95" t="s">
        <v>968</v>
      </c>
      <c r="F297" s="96"/>
      <c r="G297" s="78">
        <f t="shared" si="4"/>
        <v>0</v>
      </c>
      <c r="H297" s="98"/>
      <c r="I297" s="98"/>
      <c r="J297" s="59"/>
      <c r="K297" s="59"/>
    </row>
    <row r="298" spans="1:11" ht="12.75">
      <c r="A298" s="92"/>
      <c r="B298" s="93"/>
      <c r="C298" s="94"/>
      <c r="D298" s="94">
        <v>5113</v>
      </c>
      <c r="E298" s="103" t="s">
        <v>927</v>
      </c>
      <c r="F298" s="96"/>
      <c r="G298" s="78">
        <f t="shared" si="4"/>
        <v>0</v>
      </c>
      <c r="H298" s="98"/>
      <c r="I298" s="98">
        <v>0</v>
      </c>
      <c r="J298" s="59"/>
      <c r="K298" s="59"/>
    </row>
    <row r="299" spans="1:11" ht="12.75">
      <c r="A299" s="88">
        <v>2640</v>
      </c>
      <c r="B299" s="83" t="s">
        <v>152</v>
      </c>
      <c r="C299" s="84">
        <v>4</v>
      </c>
      <c r="D299" s="84">
        <v>0</v>
      </c>
      <c r="E299" s="89" t="s">
        <v>709</v>
      </c>
      <c r="F299" s="89" t="s">
        <v>365</v>
      </c>
      <c r="G299" s="78">
        <f t="shared" si="4"/>
        <v>46670</v>
      </c>
      <c r="H299" s="98">
        <f>SUM(H300)</f>
        <v>13340</v>
      </c>
      <c r="I299" s="98">
        <f>SUM(I300)</f>
        <v>33330</v>
      </c>
      <c r="J299" s="59"/>
      <c r="K299" s="59"/>
    </row>
    <row r="300" spans="1:11" ht="12.75">
      <c r="A300" s="92">
        <v>2641</v>
      </c>
      <c r="B300" s="93" t="s">
        <v>152</v>
      </c>
      <c r="C300" s="94">
        <v>4</v>
      </c>
      <c r="D300" s="94">
        <v>1</v>
      </c>
      <c r="E300" s="95" t="s">
        <v>710</v>
      </c>
      <c r="F300" s="102" t="s">
        <v>366</v>
      </c>
      <c r="G300" s="78">
        <f t="shared" si="4"/>
        <v>46670</v>
      </c>
      <c r="H300" s="98">
        <f>SUM(H302:H307)</f>
        <v>13340</v>
      </c>
      <c r="I300" s="98">
        <f>SUM(I302:I307)</f>
        <v>33330</v>
      </c>
      <c r="J300" s="59"/>
      <c r="K300" s="59"/>
    </row>
    <row r="301" spans="1:11" ht="24" customHeight="1">
      <c r="A301" s="92"/>
      <c r="B301" s="93"/>
      <c r="C301" s="94"/>
      <c r="D301" s="94"/>
      <c r="E301" s="95" t="s">
        <v>968</v>
      </c>
      <c r="F301" s="96"/>
      <c r="G301" s="78"/>
      <c r="H301" s="98"/>
      <c r="I301" s="98"/>
      <c r="J301" s="59"/>
      <c r="K301" s="59"/>
    </row>
    <row r="302" spans="1:11" ht="12.75">
      <c r="A302" s="92"/>
      <c r="B302" s="93"/>
      <c r="C302" s="94"/>
      <c r="D302" s="94">
        <v>4212</v>
      </c>
      <c r="E302" s="120" t="s">
        <v>817</v>
      </c>
      <c r="F302" s="96"/>
      <c r="G302" s="78">
        <f>SUM(H302:I302)</f>
        <v>8000</v>
      </c>
      <c r="H302" s="98">
        <v>8000</v>
      </c>
      <c r="I302" s="98"/>
      <c r="J302" s="59"/>
      <c r="K302" s="59"/>
    </row>
    <row r="303" spans="1:11" ht="25.5">
      <c r="A303" s="92"/>
      <c r="B303" s="93"/>
      <c r="C303" s="94"/>
      <c r="D303" s="94">
        <v>4511</v>
      </c>
      <c r="E303" s="103" t="s">
        <v>863</v>
      </c>
      <c r="F303" s="96"/>
      <c r="G303" s="78">
        <f>SUM(H303:I303)</f>
        <v>5340</v>
      </c>
      <c r="H303" s="100">
        <v>5340</v>
      </c>
      <c r="I303" s="98"/>
      <c r="J303" s="59"/>
      <c r="K303" s="59"/>
    </row>
    <row r="304" spans="1:11" ht="12.75">
      <c r="A304" s="92"/>
      <c r="B304" s="93"/>
      <c r="C304" s="94"/>
      <c r="D304" s="94">
        <v>5112</v>
      </c>
      <c r="E304" s="103" t="s">
        <v>926</v>
      </c>
      <c r="F304" s="96"/>
      <c r="G304" s="78">
        <f>SUM(H304:I304)</f>
        <v>31330</v>
      </c>
      <c r="H304" s="98"/>
      <c r="I304" s="98">
        <v>31330</v>
      </c>
      <c r="J304" s="59"/>
      <c r="K304" s="59"/>
    </row>
    <row r="305" spans="1:11" ht="15" customHeight="1">
      <c r="A305" s="92"/>
      <c r="B305" s="93"/>
      <c r="C305" s="94"/>
      <c r="D305" s="94">
        <v>5113</v>
      </c>
      <c r="E305" s="103" t="s">
        <v>927</v>
      </c>
      <c r="F305" s="125"/>
      <c r="G305" s="78">
        <f>SUM(H305:I305)</f>
        <v>1000</v>
      </c>
      <c r="H305" s="98"/>
      <c r="I305" s="98">
        <v>1000</v>
      </c>
      <c r="J305" s="59"/>
      <c r="K305" s="59"/>
    </row>
    <row r="306" spans="1:11" ht="12.75">
      <c r="A306" s="92"/>
      <c r="B306" s="93"/>
      <c r="C306" s="94"/>
      <c r="D306" s="94">
        <v>5129</v>
      </c>
      <c r="E306" s="103" t="s">
        <v>931</v>
      </c>
      <c r="F306" s="96"/>
      <c r="G306" s="78">
        <f>SUM(H306:I306)</f>
        <v>1000</v>
      </c>
      <c r="H306" s="98"/>
      <c r="I306" s="126">
        <v>1000</v>
      </c>
      <c r="J306" s="59"/>
      <c r="K306" s="59"/>
    </row>
    <row r="307" spans="1:11" ht="12.75">
      <c r="A307" s="92"/>
      <c r="B307" s="93"/>
      <c r="C307" s="94"/>
      <c r="D307" s="94">
        <v>5134</v>
      </c>
      <c r="E307" s="103" t="s">
        <v>936</v>
      </c>
      <c r="F307" s="96"/>
      <c r="G307" s="78">
        <f t="shared" si="4"/>
        <v>0</v>
      </c>
      <c r="H307" s="98"/>
      <c r="I307" s="98">
        <v>0</v>
      </c>
      <c r="J307" s="59"/>
      <c r="K307" s="59"/>
    </row>
    <row r="308" spans="1:11" ht="38.25">
      <c r="A308" s="88">
        <v>2650</v>
      </c>
      <c r="B308" s="83" t="s">
        <v>152</v>
      </c>
      <c r="C308" s="84">
        <v>5</v>
      </c>
      <c r="D308" s="84">
        <v>0</v>
      </c>
      <c r="E308" s="89" t="s">
        <v>975</v>
      </c>
      <c r="F308" s="89" t="s">
        <v>370</v>
      </c>
      <c r="G308" s="78">
        <f t="shared" si="4"/>
        <v>0</v>
      </c>
      <c r="H308" s="98">
        <f>SUM(H309)</f>
        <v>0</v>
      </c>
      <c r="I308" s="98">
        <f>SUM(I309)</f>
        <v>0</v>
      </c>
      <c r="J308" s="59"/>
      <c r="K308" s="59"/>
    </row>
    <row r="309" spans="1:11" ht="38.25">
      <c r="A309" s="92">
        <v>2651</v>
      </c>
      <c r="B309" s="93" t="s">
        <v>152</v>
      </c>
      <c r="C309" s="94">
        <v>5</v>
      </c>
      <c r="D309" s="94">
        <v>1</v>
      </c>
      <c r="E309" s="95" t="s">
        <v>712</v>
      </c>
      <c r="F309" s="102" t="s">
        <v>371</v>
      </c>
      <c r="G309" s="78">
        <f t="shared" si="4"/>
        <v>0</v>
      </c>
      <c r="H309" s="98">
        <f>SUM(H311:H311)</f>
        <v>0</v>
      </c>
      <c r="I309" s="98">
        <f>SUM(I311:I311)</f>
        <v>0</v>
      </c>
      <c r="J309" s="59"/>
      <c r="K309" s="59"/>
    </row>
    <row r="310" spans="1:11" ht="25.5" customHeight="1">
      <c r="A310" s="92"/>
      <c r="B310" s="93"/>
      <c r="C310" s="94"/>
      <c r="D310" s="94"/>
      <c r="E310" s="95" t="s">
        <v>968</v>
      </c>
      <c r="F310" s="96"/>
      <c r="G310" s="78"/>
      <c r="H310" s="98"/>
      <c r="I310" s="98"/>
      <c r="J310" s="59"/>
      <c r="K310" s="59"/>
    </row>
    <row r="311" spans="1:11" ht="12.75">
      <c r="A311" s="92"/>
      <c r="B311" s="93"/>
      <c r="C311" s="94"/>
      <c r="D311" s="94"/>
      <c r="E311" s="95" t="s">
        <v>126</v>
      </c>
      <c r="F311" s="96"/>
      <c r="G311" s="78">
        <f t="shared" si="4"/>
        <v>0</v>
      </c>
      <c r="H311" s="98"/>
      <c r="I311" s="98"/>
      <c r="J311" s="59"/>
      <c r="K311" s="59"/>
    </row>
    <row r="312" spans="1:11" ht="22.5" customHeight="1">
      <c r="A312" s="88">
        <v>2660</v>
      </c>
      <c r="B312" s="83" t="s">
        <v>152</v>
      </c>
      <c r="C312" s="84">
        <v>6</v>
      </c>
      <c r="D312" s="84">
        <v>0</v>
      </c>
      <c r="E312" s="89" t="s">
        <v>713</v>
      </c>
      <c r="F312" s="111" t="s">
        <v>374</v>
      </c>
      <c r="G312" s="78">
        <f t="shared" si="4"/>
        <v>11979.8</v>
      </c>
      <c r="H312" s="98">
        <f>SUM(H313)</f>
        <v>0</v>
      </c>
      <c r="I312" s="98">
        <f>SUM(I313)</f>
        <v>11979.8</v>
      </c>
      <c r="J312" s="59"/>
      <c r="K312" s="59"/>
    </row>
    <row r="313" spans="1:11" ht="25.5">
      <c r="A313" s="92">
        <v>2661</v>
      </c>
      <c r="B313" s="93" t="s">
        <v>152</v>
      </c>
      <c r="C313" s="94">
        <v>6</v>
      </c>
      <c r="D313" s="94">
        <v>1</v>
      </c>
      <c r="E313" s="95" t="s">
        <v>714</v>
      </c>
      <c r="F313" s="102" t="s">
        <v>375</v>
      </c>
      <c r="G313" s="78">
        <f aca="true" t="shared" si="5" ref="G313:G364">SUM(H313:I313)</f>
        <v>11979.8</v>
      </c>
      <c r="H313" s="98">
        <f>SUM(H315:H317)</f>
        <v>0</v>
      </c>
      <c r="I313" s="98">
        <f>SUM(I315:I317)</f>
        <v>11979.8</v>
      </c>
      <c r="J313" s="59"/>
      <c r="K313" s="59"/>
    </row>
    <row r="314" spans="1:11" ht="24" customHeight="1">
      <c r="A314" s="92"/>
      <c r="B314" s="93"/>
      <c r="C314" s="94"/>
      <c r="D314" s="94"/>
      <c r="E314" s="95" t="s">
        <v>968</v>
      </c>
      <c r="F314" s="96"/>
      <c r="G314" s="78"/>
      <c r="H314" s="98"/>
      <c r="I314" s="98"/>
      <c r="J314" s="59"/>
      <c r="K314" s="59"/>
    </row>
    <row r="315" spans="1:11" ht="16.5" customHeight="1">
      <c r="A315" s="92"/>
      <c r="B315" s="93"/>
      <c r="C315" s="94"/>
      <c r="D315" s="94">
        <v>5113</v>
      </c>
      <c r="E315" s="103" t="s">
        <v>927</v>
      </c>
      <c r="F315" s="96"/>
      <c r="G315" s="78">
        <f>SUM(H315:I315)</f>
        <v>2089.8</v>
      </c>
      <c r="H315" s="98"/>
      <c r="I315" s="98">
        <v>2089.8</v>
      </c>
      <c r="J315" s="59"/>
      <c r="K315" s="59"/>
    </row>
    <row r="316" spans="1:11" ht="12.75">
      <c r="A316" s="92"/>
      <c r="B316" s="93"/>
      <c r="C316" s="94"/>
      <c r="D316" s="94">
        <v>5129</v>
      </c>
      <c r="E316" s="103" t="s">
        <v>931</v>
      </c>
      <c r="F316" s="96"/>
      <c r="G316" s="78">
        <f t="shared" si="5"/>
        <v>9860</v>
      </c>
      <c r="H316" s="98"/>
      <c r="I316" s="98">
        <v>9860</v>
      </c>
      <c r="J316" s="59"/>
      <c r="K316" s="59"/>
    </row>
    <row r="317" spans="1:11" ht="12.75">
      <c r="A317" s="92"/>
      <c r="B317" s="93"/>
      <c r="C317" s="94"/>
      <c r="D317" s="94">
        <v>5134</v>
      </c>
      <c r="E317" s="104" t="s">
        <v>936</v>
      </c>
      <c r="F317" s="96"/>
      <c r="G317" s="78">
        <f t="shared" si="5"/>
        <v>30</v>
      </c>
      <c r="H317" s="98"/>
      <c r="I317" s="98">
        <v>30</v>
      </c>
      <c r="J317" s="59"/>
      <c r="K317" s="59"/>
    </row>
    <row r="318" spans="1:11" s="87" customFormat="1" ht="38.25">
      <c r="A318" s="110">
        <v>2700</v>
      </c>
      <c r="B318" s="83" t="s">
        <v>153</v>
      </c>
      <c r="C318" s="84">
        <v>0</v>
      </c>
      <c r="D318" s="84">
        <v>0</v>
      </c>
      <c r="E318" s="77" t="s">
        <v>715</v>
      </c>
      <c r="F318" s="66" t="s">
        <v>376</v>
      </c>
      <c r="G318" s="78">
        <f t="shared" si="5"/>
        <v>2060</v>
      </c>
      <c r="H318" s="78">
        <f>SUM(H319+H329+H342+H355+H359+H363)</f>
        <v>1500</v>
      </c>
      <c r="I318" s="78">
        <f>SUM(I319+I329+I342+I355+I359+I363)</f>
        <v>560</v>
      </c>
      <c r="J318" s="86"/>
      <c r="K318" s="86"/>
    </row>
    <row r="319" spans="1:11" ht="25.5">
      <c r="A319" s="92">
        <v>2710</v>
      </c>
      <c r="B319" s="83" t="s">
        <v>153</v>
      </c>
      <c r="C319" s="84">
        <v>1</v>
      </c>
      <c r="D319" s="84">
        <v>0</v>
      </c>
      <c r="E319" s="89" t="s">
        <v>716</v>
      </c>
      <c r="F319" s="89" t="s">
        <v>377</v>
      </c>
      <c r="G319" s="78">
        <f t="shared" si="5"/>
        <v>0</v>
      </c>
      <c r="H319" s="98">
        <f>SUM(H320+H323+H326)</f>
        <v>0</v>
      </c>
      <c r="I319" s="98">
        <f>SUM(I320+I323+I326)</f>
        <v>0</v>
      </c>
      <c r="J319" s="59"/>
      <c r="K319" s="59"/>
    </row>
    <row r="320" spans="1:11" ht="12.75">
      <c r="A320" s="92">
        <v>2711</v>
      </c>
      <c r="B320" s="93" t="s">
        <v>153</v>
      </c>
      <c r="C320" s="94">
        <v>1</v>
      </c>
      <c r="D320" s="94">
        <v>1</v>
      </c>
      <c r="E320" s="95" t="s">
        <v>717</v>
      </c>
      <c r="F320" s="102" t="s">
        <v>378</v>
      </c>
      <c r="G320" s="78">
        <f t="shared" si="5"/>
        <v>0</v>
      </c>
      <c r="H320" s="98">
        <f>SUM(H322:H322)</f>
        <v>0</v>
      </c>
      <c r="I320" s="98">
        <f>SUM(I322:I322)</f>
        <v>0</v>
      </c>
      <c r="J320" s="59"/>
      <c r="K320" s="59"/>
    </row>
    <row r="321" spans="1:11" ht="24.75" customHeight="1">
      <c r="A321" s="92"/>
      <c r="B321" s="83"/>
      <c r="C321" s="84"/>
      <c r="D321" s="84"/>
      <c r="E321" s="95" t="s">
        <v>968</v>
      </c>
      <c r="F321" s="96"/>
      <c r="G321" s="78"/>
      <c r="H321" s="98"/>
      <c r="I321" s="98"/>
      <c r="J321" s="59"/>
      <c r="K321" s="59"/>
    </row>
    <row r="322" spans="1:11" ht="12.75">
      <c r="A322" s="92"/>
      <c r="B322" s="83"/>
      <c r="C322" s="84"/>
      <c r="D322" s="84"/>
      <c r="E322" s="95" t="s">
        <v>126</v>
      </c>
      <c r="F322" s="96"/>
      <c r="G322" s="78">
        <f t="shared" si="5"/>
        <v>0</v>
      </c>
      <c r="H322" s="98"/>
      <c r="I322" s="98"/>
      <c r="J322" s="59"/>
      <c r="K322" s="59"/>
    </row>
    <row r="323" spans="1:11" ht="12.75">
      <c r="A323" s="92">
        <v>2712</v>
      </c>
      <c r="B323" s="93" t="s">
        <v>153</v>
      </c>
      <c r="C323" s="94">
        <v>1</v>
      </c>
      <c r="D323" s="94">
        <v>2</v>
      </c>
      <c r="E323" s="95" t="s">
        <v>718</v>
      </c>
      <c r="F323" s="102" t="s">
        <v>379</v>
      </c>
      <c r="G323" s="78">
        <f t="shared" si="5"/>
        <v>0</v>
      </c>
      <c r="H323" s="98">
        <f>SUM(H325:H325)</f>
        <v>0</v>
      </c>
      <c r="I323" s="98">
        <f>SUM(I325:I325)</f>
        <v>0</v>
      </c>
      <c r="J323" s="59"/>
      <c r="K323" s="59"/>
    </row>
    <row r="324" spans="1:11" ht="24.75" customHeight="1">
      <c r="A324" s="92"/>
      <c r="B324" s="83"/>
      <c r="C324" s="84"/>
      <c r="D324" s="84"/>
      <c r="E324" s="95" t="s">
        <v>968</v>
      </c>
      <c r="F324" s="96"/>
      <c r="G324" s="78">
        <f t="shared" si="5"/>
        <v>0</v>
      </c>
      <c r="H324" s="98"/>
      <c r="I324" s="98"/>
      <c r="J324" s="59"/>
      <c r="K324" s="59"/>
    </row>
    <row r="325" spans="1:11" ht="12.75">
      <c r="A325" s="92"/>
      <c r="B325" s="83"/>
      <c r="C325" s="84"/>
      <c r="D325" s="84"/>
      <c r="E325" s="95" t="s">
        <v>126</v>
      </c>
      <c r="F325" s="96"/>
      <c r="G325" s="78">
        <f t="shared" si="5"/>
        <v>0</v>
      </c>
      <c r="H325" s="98"/>
      <c r="I325" s="98"/>
      <c r="J325" s="59"/>
      <c r="K325" s="59"/>
    </row>
    <row r="326" spans="1:11" ht="12.75">
      <c r="A326" s="92">
        <v>2713</v>
      </c>
      <c r="B326" s="93" t="s">
        <v>153</v>
      </c>
      <c r="C326" s="94">
        <v>1</v>
      </c>
      <c r="D326" s="94">
        <v>3</v>
      </c>
      <c r="E326" s="95" t="s">
        <v>719</v>
      </c>
      <c r="F326" s="102" t="s">
        <v>380</v>
      </c>
      <c r="G326" s="78">
        <f t="shared" si="5"/>
        <v>0</v>
      </c>
      <c r="H326" s="98">
        <f>SUM(H328:H328)</f>
        <v>0</v>
      </c>
      <c r="I326" s="98">
        <f>SUM(I328:I328)</f>
        <v>0</v>
      </c>
      <c r="J326" s="59"/>
      <c r="K326" s="59"/>
    </row>
    <row r="327" spans="1:11" ht="23.25" customHeight="1">
      <c r="A327" s="92"/>
      <c r="B327" s="93"/>
      <c r="C327" s="94"/>
      <c r="D327" s="94"/>
      <c r="E327" s="95" t="s">
        <v>968</v>
      </c>
      <c r="F327" s="96"/>
      <c r="G327" s="78"/>
      <c r="H327" s="98"/>
      <c r="I327" s="98"/>
      <c r="J327" s="59"/>
      <c r="K327" s="59"/>
    </row>
    <row r="328" spans="1:11" ht="12.75">
      <c r="A328" s="92"/>
      <c r="B328" s="93"/>
      <c r="C328" s="94"/>
      <c r="D328" s="94"/>
      <c r="E328" s="95" t="s">
        <v>126</v>
      </c>
      <c r="F328" s="96"/>
      <c r="G328" s="78">
        <f t="shared" si="5"/>
        <v>0</v>
      </c>
      <c r="H328" s="98"/>
      <c r="I328" s="98"/>
      <c r="J328" s="59"/>
      <c r="K328" s="59"/>
    </row>
    <row r="329" spans="1:11" ht="12.75">
      <c r="A329" s="88">
        <v>2720</v>
      </c>
      <c r="B329" s="83" t="s">
        <v>153</v>
      </c>
      <c r="C329" s="84">
        <v>2</v>
      </c>
      <c r="D329" s="84">
        <v>0</v>
      </c>
      <c r="E329" s="89" t="s">
        <v>720</v>
      </c>
      <c r="F329" s="89" t="s">
        <v>381</v>
      </c>
      <c r="G329" s="78">
        <f t="shared" si="5"/>
        <v>0</v>
      </c>
      <c r="H329" s="98">
        <f>SUM(H330,H333,H336,H339)</f>
        <v>0</v>
      </c>
      <c r="I329" s="98">
        <f>SUM(I330,I333,I336,I339)</f>
        <v>0</v>
      </c>
      <c r="J329" s="59"/>
      <c r="K329" s="59"/>
    </row>
    <row r="330" spans="1:11" ht="12.75">
      <c r="A330" s="92">
        <v>2721</v>
      </c>
      <c r="B330" s="93" t="s">
        <v>153</v>
      </c>
      <c r="C330" s="94">
        <v>2</v>
      </c>
      <c r="D330" s="94">
        <v>1</v>
      </c>
      <c r="E330" s="95" t="s">
        <v>721</v>
      </c>
      <c r="F330" s="102" t="s">
        <v>382</v>
      </c>
      <c r="G330" s="78">
        <f t="shared" si="5"/>
        <v>0</v>
      </c>
      <c r="H330" s="98">
        <f>SUM(H332:H332)</f>
        <v>0</v>
      </c>
      <c r="I330" s="98">
        <f>SUM(I332:I332)</f>
        <v>0</v>
      </c>
      <c r="J330" s="59"/>
      <c r="K330" s="59"/>
    </row>
    <row r="331" spans="1:11" ht="24" customHeight="1">
      <c r="A331" s="92"/>
      <c r="B331" s="83"/>
      <c r="C331" s="84"/>
      <c r="D331" s="84"/>
      <c r="E331" s="95" t="s">
        <v>968</v>
      </c>
      <c r="F331" s="96"/>
      <c r="G331" s="78"/>
      <c r="H331" s="98"/>
      <c r="I331" s="98"/>
      <c r="J331" s="59"/>
      <c r="K331" s="59"/>
    </row>
    <row r="332" spans="1:11" ht="12.75">
      <c r="A332" s="92"/>
      <c r="B332" s="83"/>
      <c r="C332" s="84"/>
      <c r="D332" s="84"/>
      <c r="E332" s="95" t="s">
        <v>126</v>
      </c>
      <c r="F332" s="96"/>
      <c r="G332" s="78">
        <f t="shared" si="5"/>
        <v>0</v>
      </c>
      <c r="H332" s="98"/>
      <c r="I332" s="98"/>
      <c r="J332" s="59"/>
      <c r="K332" s="59"/>
    </row>
    <row r="333" spans="1:11" ht="12.75">
      <c r="A333" s="92">
        <v>2722</v>
      </c>
      <c r="B333" s="93" t="s">
        <v>153</v>
      </c>
      <c r="C333" s="94">
        <v>2</v>
      </c>
      <c r="D333" s="94">
        <v>2</v>
      </c>
      <c r="E333" s="95" t="s">
        <v>722</v>
      </c>
      <c r="F333" s="102" t="s">
        <v>383</v>
      </c>
      <c r="G333" s="78">
        <f t="shared" si="5"/>
        <v>0</v>
      </c>
      <c r="H333" s="98">
        <f>SUM(H335:H335)</f>
        <v>0</v>
      </c>
      <c r="I333" s="98">
        <f>SUM(I335:I335)</f>
        <v>0</v>
      </c>
      <c r="J333" s="59"/>
      <c r="K333" s="59"/>
    </row>
    <row r="334" spans="1:11" ht="22.5" customHeight="1">
      <c r="A334" s="92"/>
      <c r="B334" s="83"/>
      <c r="C334" s="84"/>
      <c r="D334" s="84"/>
      <c r="E334" s="95" t="s">
        <v>968</v>
      </c>
      <c r="F334" s="96"/>
      <c r="G334" s="78">
        <f t="shared" si="5"/>
        <v>0</v>
      </c>
      <c r="H334" s="98"/>
      <c r="I334" s="98"/>
      <c r="J334" s="59"/>
      <c r="K334" s="59"/>
    </row>
    <row r="335" spans="1:11" ht="12.75">
      <c r="A335" s="92"/>
      <c r="B335" s="83"/>
      <c r="C335" s="84"/>
      <c r="D335" s="84"/>
      <c r="E335" s="95" t="s">
        <v>126</v>
      </c>
      <c r="F335" s="96"/>
      <c r="G335" s="78">
        <f t="shared" si="5"/>
        <v>0</v>
      </c>
      <c r="H335" s="98"/>
      <c r="I335" s="98"/>
      <c r="J335" s="59"/>
      <c r="K335" s="59"/>
    </row>
    <row r="336" spans="1:11" ht="12.75">
      <c r="A336" s="92">
        <v>2723</v>
      </c>
      <c r="B336" s="93" t="s">
        <v>153</v>
      </c>
      <c r="C336" s="94">
        <v>2</v>
      </c>
      <c r="D336" s="94">
        <v>3</v>
      </c>
      <c r="E336" s="95" t="s">
        <v>723</v>
      </c>
      <c r="F336" s="102" t="s">
        <v>384</v>
      </c>
      <c r="G336" s="78">
        <f t="shared" si="5"/>
        <v>0</v>
      </c>
      <c r="H336" s="98">
        <f>SUM(H338:H338)</f>
        <v>0</v>
      </c>
      <c r="I336" s="98">
        <f>SUM(I338:I338)</f>
        <v>0</v>
      </c>
      <c r="J336" s="59"/>
      <c r="K336" s="59"/>
    </row>
    <row r="337" spans="1:11" ht="24" customHeight="1">
      <c r="A337" s="92"/>
      <c r="B337" s="93"/>
      <c r="C337" s="94"/>
      <c r="D337" s="94"/>
      <c r="E337" s="95" t="s">
        <v>968</v>
      </c>
      <c r="F337" s="96"/>
      <c r="G337" s="78"/>
      <c r="H337" s="98"/>
      <c r="I337" s="98"/>
      <c r="J337" s="59"/>
      <c r="K337" s="59"/>
    </row>
    <row r="338" spans="1:11" ht="12.75">
      <c r="A338" s="92"/>
      <c r="B338" s="93"/>
      <c r="C338" s="94"/>
      <c r="D338" s="94"/>
      <c r="E338" s="95" t="s">
        <v>126</v>
      </c>
      <c r="F338" s="96"/>
      <c r="G338" s="78">
        <f t="shared" si="5"/>
        <v>0</v>
      </c>
      <c r="H338" s="98"/>
      <c r="I338" s="98"/>
      <c r="J338" s="59"/>
      <c r="K338" s="59"/>
    </row>
    <row r="339" spans="1:11" ht="12.75">
      <c r="A339" s="92">
        <v>2724</v>
      </c>
      <c r="B339" s="93" t="s">
        <v>153</v>
      </c>
      <c r="C339" s="94">
        <v>2</v>
      </c>
      <c r="D339" s="94">
        <v>4</v>
      </c>
      <c r="E339" s="95" t="s">
        <v>724</v>
      </c>
      <c r="F339" s="102" t="s">
        <v>385</v>
      </c>
      <c r="G339" s="78">
        <f t="shared" si="5"/>
        <v>0</v>
      </c>
      <c r="H339" s="98">
        <f>SUM(H341:H341)</f>
        <v>0</v>
      </c>
      <c r="I339" s="98">
        <f>SUM(I341:I341)</f>
        <v>0</v>
      </c>
      <c r="J339" s="59"/>
      <c r="K339" s="59"/>
    </row>
    <row r="340" spans="1:11" ht="24" customHeight="1">
      <c r="A340" s="92"/>
      <c r="B340" s="93"/>
      <c r="C340" s="94"/>
      <c r="D340" s="94"/>
      <c r="E340" s="95" t="s">
        <v>968</v>
      </c>
      <c r="F340" s="96"/>
      <c r="G340" s="78"/>
      <c r="H340" s="98"/>
      <c r="I340" s="98"/>
      <c r="J340" s="59"/>
      <c r="K340" s="59"/>
    </row>
    <row r="341" spans="1:11" ht="12.75">
      <c r="A341" s="92"/>
      <c r="B341" s="93"/>
      <c r="C341" s="94"/>
      <c r="D341" s="94"/>
      <c r="E341" s="95" t="s">
        <v>126</v>
      </c>
      <c r="F341" s="96"/>
      <c r="G341" s="78">
        <f t="shared" si="5"/>
        <v>0</v>
      </c>
      <c r="H341" s="98"/>
      <c r="I341" s="98"/>
      <c r="J341" s="59"/>
      <c r="K341" s="59"/>
    </row>
    <row r="342" spans="1:11" ht="12.75">
      <c r="A342" s="88">
        <v>2730</v>
      </c>
      <c r="B342" s="83" t="s">
        <v>153</v>
      </c>
      <c r="C342" s="84">
        <v>3</v>
      </c>
      <c r="D342" s="84">
        <v>0</v>
      </c>
      <c r="E342" s="89" t="s">
        <v>725</v>
      </c>
      <c r="F342" s="89" t="s">
        <v>386</v>
      </c>
      <c r="G342" s="78">
        <f t="shared" si="5"/>
        <v>0</v>
      </c>
      <c r="H342" s="98">
        <f>SUM(H343,H346,H349,H352)</f>
        <v>0</v>
      </c>
      <c r="I342" s="98">
        <f>SUM(I343,I346,I349,I352)</f>
        <v>0</v>
      </c>
      <c r="J342" s="59"/>
      <c r="K342" s="59"/>
    </row>
    <row r="343" spans="1:11" ht="25.5">
      <c r="A343" s="92">
        <v>2731</v>
      </c>
      <c r="B343" s="93" t="s">
        <v>153</v>
      </c>
      <c r="C343" s="94">
        <v>3</v>
      </c>
      <c r="D343" s="94">
        <v>1</v>
      </c>
      <c r="E343" s="95" t="s">
        <v>726</v>
      </c>
      <c r="F343" s="96" t="s">
        <v>387</v>
      </c>
      <c r="G343" s="78">
        <f t="shared" si="5"/>
        <v>0</v>
      </c>
      <c r="H343" s="98">
        <f>SUM(H345:H345)</f>
        <v>0</v>
      </c>
      <c r="I343" s="98">
        <f>SUM(I345:I345)</f>
        <v>0</v>
      </c>
      <c r="J343" s="59"/>
      <c r="K343" s="59"/>
    </row>
    <row r="344" spans="1:11" ht="22.5" customHeight="1">
      <c r="A344" s="92"/>
      <c r="B344" s="93"/>
      <c r="C344" s="94"/>
      <c r="D344" s="94"/>
      <c r="E344" s="95" t="s">
        <v>968</v>
      </c>
      <c r="F344" s="96"/>
      <c r="G344" s="78"/>
      <c r="H344" s="98"/>
      <c r="I344" s="98"/>
      <c r="J344" s="59"/>
      <c r="K344" s="59"/>
    </row>
    <row r="345" spans="1:11" ht="12.75">
      <c r="A345" s="92"/>
      <c r="B345" s="93"/>
      <c r="C345" s="94"/>
      <c r="D345" s="94"/>
      <c r="E345" s="95" t="s">
        <v>126</v>
      </c>
      <c r="F345" s="96"/>
      <c r="G345" s="78">
        <f t="shared" si="5"/>
        <v>0</v>
      </c>
      <c r="H345" s="98"/>
      <c r="I345" s="98"/>
      <c r="J345" s="59"/>
      <c r="K345" s="59"/>
    </row>
    <row r="346" spans="1:11" ht="25.5">
      <c r="A346" s="92">
        <v>2732</v>
      </c>
      <c r="B346" s="93" t="s">
        <v>153</v>
      </c>
      <c r="C346" s="94">
        <v>3</v>
      </c>
      <c r="D346" s="94">
        <v>2</v>
      </c>
      <c r="E346" s="95" t="s">
        <v>727</v>
      </c>
      <c r="F346" s="96" t="s">
        <v>388</v>
      </c>
      <c r="G346" s="78">
        <f t="shared" si="5"/>
        <v>0</v>
      </c>
      <c r="H346" s="98">
        <f>SUM(H348:H348)</f>
        <v>0</v>
      </c>
      <c r="I346" s="98">
        <f>SUM(I348:I348)</f>
        <v>0</v>
      </c>
      <c r="J346" s="59"/>
      <c r="K346" s="59"/>
    </row>
    <row r="347" spans="1:11" ht="22.5" customHeight="1">
      <c r="A347" s="92"/>
      <c r="B347" s="93"/>
      <c r="C347" s="94"/>
      <c r="D347" s="94"/>
      <c r="E347" s="95" t="s">
        <v>968</v>
      </c>
      <c r="F347" s="96"/>
      <c r="G347" s="78"/>
      <c r="H347" s="98"/>
      <c r="I347" s="98"/>
      <c r="J347" s="59"/>
      <c r="K347" s="59"/>
    </row>
    <row r="348" spans="1:11" ht="12.75">
      <c r="A348" s="92"/>
      <c r="B348" s="93"/>
      <c r="C348" s="94"/>
      <c r="D348" s="94"/>
      <c r="E348" s="95" t="s">
        <v>126</v>
      </c>
      <c r="F348" s="96"/>
      <c r="G348" s="78">
        <f t="shared" si="5"/>
        <v>0</v>
      </c>
      <c r="H348" s="98"/>
      <c r="I348" s="98"/>
      <c r="J348" s="59"/>
      <c r="K348" s="59"/>
    </row>
    <row r="349" spans="1:11" ht="25.5">
      <c r="A349" s="92">
        <v>2733</v>
      </c>
      <c r="B349" s="93" t="s">
        <v>153</v>
      </c>
      <c r="C349" s="94">
        <v>3</v>
      </c>
      <c r="D349" s="94">
        <v>3</v>
      </c>
      <c r="E349" s="95" t="s">
        <v>728</v>
      </c>
      <c r="F349" s="96" t="s">
        <v>389</v>
      </c>
      <c r="G349" s="78">
        <f t="shared" si="5"/>
        <v>0</v>
      </c>
      <c r="H349" s="98">
        <f>SUM(H351:H351)</f>
        <v>0</v>
      </c>
      <c r="I349" s="98">
        <f>SUM(I351:I351)</f>
        <v>0</v>
      </c>
      <c r="J349" s="59"/>
      <c r="K349" s="59"/>
    </row>
    <row r="350" spans="1:11" ht="24.75" customHeight="1">
      <c r="A350" s="92"/>
      <c r="B350" s="93"/>
      <c r="C350" s="94"/>
      <c r="D350" s="94"/>
      <c r="E350" s="95" t="s">
        <v>968</v>
      </c>
      <c r="F350" s="96"/>
      <c r="G350" s="78"/>
      <c r="H350" s="98"/>
      <c r="I350" s="98"/>
      <c r="J350" s="59"/>
      <c r="K350" s="59"/>
    </row>
    <row r="351" spans="1:11" ht="12.75">
      <c r="A351" s="92"/>
      <c r="B351" s="93"/>
      <c r="C351" s="94"/>
      <c r="D351" s="94"/>
      <c r="E351" s="95" t="s">
        <v>126</v>
      </c>
      <c r="F351" s="96"/>
      <c r="G351" s="78">
        <f t="shared" si="5"/>
        <v>0</v>
      </c>
      <c r="H351" s="98"/>
      <c r="I351" s="98"/>
      <c r="J351" s="59"/>
      <c r="K351" s="59"/>
    </row>
    <row r="352" spans="1:11" ht="25.5">
      <c r="A352" s="92">
        <v>2734</v>
      </c>
      <c r="B352" s="93" t="s">
        <v>153</v>
      </c>
      <c r="C352" s="94">
        <v>3</v>
      </c>
      <c r="D352" s="94">
        <v>4</v>
      </c>
      <c r="E352" s="95" t="s">
        <v>729</v>
      </c>
      <c r="F352" s="96" t="s">
        <v>390</v>
      </c>
      <c r="G352" s="78">
        <f t="shared" si="5"/>
        <v>0</v>
      </c>
      <c r="H352" s="98">
        <f>SUM(H354:H354)</f>
        <v>0</v>
      </c>
      <c r="I352" s="98">
        <f>SUM(I354:I354)</f>
        <v>0</v>
      </c>
      <c r="J352" s="59"/>
      <c r="K352" s="59"/>
    </row>
    <row r="353" spans="1:11" ht="24" customHeight="1">
      <c r="A353" s="92"/>
      <c r="B353" s="93"/>
      <c r="C353" s="94"/>
      <c r="D353" s="94"/>
      <c r="E353" s="95" t="s">
        <v>968</v>
      </c>
      <c r="F353" s="96"/>
      <c r="G353" s="78"/>
      <c r="H353" s="98"/>
      <c r="I353" s="98"/>
      <c r="J353" s="59"/>
      <c r="K353" s="59"/>
    </row>
    <row r="354" spans="1:11" ht="12.75">
      <c r="A354" s="92"/>
      <c r="B354" s="93"/>
      <c r="C354" s="94"/>
      <c r="D354" s="94"/>
      <c r="E354" s="95" t="s">
        <v>126</v>
      </c>
      <c r="F354" s="96"/>
      <c r="G354" s="78">
        <f t="shared" si="5"/>
        <v>0</v>
      </c>
      <c r="H354" s="98"/>
      <c r="I354" s="98"/>
      <c r="J354" s="59"/>
      <c r="K354" s="59"/>
    </row>
    <row r="355" spans="1:11" ht="25.5">
      <c r="A355" s="88">
        <v>2740</v>
      </c>
      <c r="B355" s="83" t="s">
        <v>153</v>
      </c>
      <c r="C355" s="84">
        <v>4</v>
      </c>
      <c r="D355" s="84">
        <v>0</v>
      </c>
      <c r="E355" s="89" t="s">
        <v>730</v>
      </c>
      <c r="F355" s="89" t="s">
        <v>391</v>
      </c>
      <c r="G355" s="78">
        <f t="shared" si="5"/>
        <v>0</v>
      </c>
      <c r="H355" s="98">
        <f>SUM(H356)</f>
        <v>0</v>
      </c>
      <c r="I355" s="98">
        <f>SUM(I356)</f>
        <v>0</v>
      </c>
      <c r="J355" s="59"/>
      <c r="K355" s="59"/>
    </row>
    <row r="356" spans="1:11" ht="12.75">
      <c r="A356" s="92">
        <v>2741</v>
      </c>
      <c r="B356" s="93" t="s">
        <v>153</v>
      </c>
      <c r="C356" s="94">
        <v>4</v>
      </c>
      <c r="D356" s="94">
        <v>1</v>
      </c>
      <c r="E356" s="95" t="s">
        <v>731</v>
      </c>
      <c r="F356" s="102" t="s">
        <v>392</v>
      </c>
      <c r="G356" s="78">
        <f t="shared" si="5"/>
        <v>0</v>
      </c>
      <c r="H356" s="98">
        <f>SUM(H358:H358)</f>
        <v>0</v>
      </c>
      <c r="I356" s="98">
        <f>SUM(I358:I358)</f>
        <v>0</v>
      </c>
      <c r="J356" s="59"/>
      <c r="K356" s="59"/>
    </row>
    <row r="357" spans="1:11" ht="22.5" customHeight="1">
      <c r="A357" s="92"/>
      <c r="B357" s="93"/>
      <c r="C357" s="94"/>
      <c r="D357" s="94"/>
      <c r="E357" s="95" t="s">
        <v>968</v>
      </c>
      <c r="F357" s="96"/>
      <c r="G357" s="78"/>
      <c r="H357" s="98"/>
      <c r="I357" s="98"/>
      <c r="J357" s="59"/>
      <c r="K357" s="59"/>
    </row>
    <row r="358" spans="1:11" ht="12.75">
      <c r="A358" s="92"/>
      <c r="B358" s="93"/>
      <c r="C358" s="94"/>
      <c r="D358" s="94"/>
      <c r="E358" s="95" t="s">
        <v>126</v>
      </c>
      <c r="F358" s="96"/>
      <c r="G358" s="78">
        <f t="shared" si="5"/>
        <v>0</v>
      </c>
      <c r="H358" s="98">
        <v>0</v>
      </c>
      <c r="I358" s="98">
        <v>0</v>
      </c>
      <c r="J358" s="59"/>
      <c r="K358" s="59"/>
    </row>
    <row r="359" spans="1:11" ht="25.5">
      <c r="A359" s="88">
        <v>2750</v>
      </c>
      <c r="B359" s="83" t="s">
        <v>153</v>
      </c>
      <c r="C359" s="84">
        <v>5</v>
      </c>
      <c r="D359" s="84">
        <v>0</v>
      </c>
      <c r="E359" s="89" t="s">
        <v>976</v>
      </c>
      <c r="F359" s="89" t="s">
        <v>393</v>
      </c>
      <c r="G359" s="78">
        <f t="shared" si="5"/>
        <v>0</v>
      </c>
      <c r="H359" s="98">
        <f>SUM(H360)</f>
        <v>0</v>
      </c>
      <c r="I359" s="98">
        <f>SUM(I360)</f>
        <v>0</v>
      </c>
      <c r="J359" s="59"/>
      <c r="K359" s="59"/>
    </row>
    <row r="360" spans="1:11" ht="25.5">
      <c r="A360" s="92">
        <v>2751</v>
      </c>
      <c r="B360" s="93" t="s">
        <v>153</v>
      </c>
      <c r="C360" s="94">
        <v>5</v>
      </c>
      <c r="D360" s="94">
        <v>1</v>
      </c>
      <c r="E360" s="95" t="s">
        <v>733</v>
      </c>
      <c r="F360" s="102" t="s">
        <v>393</v>
      </c>
      <c r="G360" s="78">
        <f t="shared" si="5"/>
        <v>0</v>
      </c>
      <c r="H360" s="98">
        <f>SUM(H362:H362)</f>
        <v>0</v>
      </c>
      <c r="I360" s="98">
        <f>SUM(I362:I362)</f>
        <v>0</v>
      </c>
      <c r="J360" s="59"/>
      <c r="K360" s="59"/>
    </row>
    <row r="361" spans="1:11" ht="22.5" customHeight="1">
      <c r="A361" s="92"/>
      <c r="B361" s="93"/>
      <c r="C361" s="94"/>
      <c r="D361" s="94"/>
      <c r="E361" s="95" t="s">
        <v>968</v>
      </c>
      <c r="F361" s="96"/>
      <c r="G361" s="78"/>
      <c r="H361" s="98"/>
      <c r="I361" s="98"/>
      <c r="J361" s="59"/>
      <c r="K361" s="59"/>
    </row>
    <row r="362" spans="1:11" ht="12.75">
      <c r="A362" s="92"/>
      <c r="B362" s="93"/>
      <c r="C362" s="94"/>
      <c r="D362" s="94"/>
      <c r="E362" s="95" t="s">
        <v>126</v>
      </c>
      <c r="F362" s="96"/>
      <c r="G362" s="78">
        <f t="shared" si="5"/>
        <v>0</v>
      </c>
      <c r="H362" s="98"/>
      <c r="I362" s="98"/>
      <c r="J362" s="59"/>
      <c r="K362" s="59"/>
    </row>
    <row r="363" spans="1:11" ht="25.5">
      <c r="A363" s="88">
        <v>2760</v>
      </c>
      <c r="B363" s="83" t="s">
        <v>153</v>
      </c>
      <c r="C363" s="84">
        <v>6</v>
      </c>
      <c r="D363" s="84">
        <v>0</v>
      </c>
      <c r="E363" s="89" t="s">
        <v>734</v>
      </c>
      <c r="F363" s="89" t="s">
        <v>394</v>
      </c>
      <c r="G363" s="78">
        <f t="shared" si="5"/>
        <v>2060</v>
      </c>
      <c r="H363" s="98">
        <f>SUM(H364+H367)</f>
        <v>1500</v>
      </c>
      <c r="I363" s="98">
        <f>SUM(I364+I367)</f>
        <v>560</v>
      </c>
      <c r="J363" s="59"/>
      <c r="K363" s="59"/>
    </row>
    <row r="364" spans="1:11" ht="25.5">
      <c r="A364" s="92">
        <v>2761</v>
      </c>
      <c r="B364" s="93" t="s">
        <v>153</v>
      </c>
      <c r="C364" s="94">
        <v>6</v>
      </c>
      <c r="D364" s="94">
        <v>1</v>
      </c>
      <c r="E364" s="95" t="s">
        <v>735</v>
      </c>
      <c r="F364" s="89"/>
      <c r="G364" s="78">
        <f t="shared" si="5"/>
        <v>0</v>
      </c>
      <c r="H364" s="98">
        <f>SUM(H366:H366)</f>
        <v>0</v>
      </c>
      <c r="I364" s="98">
        <f>SUM(I366:I366)</f>
        <v>0</v>
      </c>
      <c r="J364" s="59"/>
      <c r="K364" s="59"/>
    </row>
    <row r="365" spans="1:11" ht="22.5" customHeight="1">
      <c r="A365" s="92"/>
      <c r="B365" s="93"/>
      <c r="C365" s="94"/>
      <c r="D365" s="94"/>
      <c r="E365" s="95" t="s">
        <v>968</v>
      </c>
      <c r="F365" s="96"/>
      <c r="G365" s="78"/>
      <c r="H365" s="98"/>
      <c r="I365" s="98"/>
      <c r="J365" s="59"/>
      <c r="K365" s="59"/>
    </row>
    <row r="366" spans="1:11" ht="12.75">
      <c r="A366" s="92"/>
      <c r="B366" s="93"/>
      <c r="C366" s="94"/>
      <c r="D366" s="94"/>
      <c r="E366" s="95" t="s">
        <v>126</v>
      </c>
      <c r="F366" s="96"/>
      <c r="G366" s="78">
        <f aca="true" t="shared" si="6" ref="G366:G427">SUM(H366:I366)</f>
        <v>0</v>
      </c>
      <c r="H366" s="98"/>
      <c r="I366" s="98"/>
      <c r="J366" s="59"/>
      <c r="K366" s="59"/>
    </row>
    <row r="367" spans="1:11" ht="12.75">
      <c r="A367" s="92">
        <v>2762</v>
      </c>
      <c r="B367" s="93" t="s">
        <v>153</v>
      </c>
      <c r="C367" s="94">
        <v>6</v>
      </c>
      <c r="D367" s="94">
        <v>2</v>
      </c>
      <c r="E367" s="95" t="s">
        <v>736</v>
      </c>
      <c r="F367" s="102" t="s">
        <v>395</v>
      </c>
      <c r="G367" s="78">
        <f t="shared" si="6"/>
        <v>2060</v>
      </c>
      <c r="H367" s="98">
        <f>SUM(H369:H369)</f>
        <v>1500</v>
      </c>
      <c r="I367" s="98">
        <f>SUM(I369:I370)</f>
        <v>560</v>
      </c>
      <c r="J367" s="59"/>
      <c r="K367" s="59"/>
    </row>
    <row r="368" spans="1:11" ht="24.75" customHeight="1">
      <c r="A368" s="92"/>
      <c r="B368" s="93"/>
      <c r="C368" s="94"/>
      <c r="D368" s="94"/>
      <c r="E368" s="95" t="s">
        <v>968</v>
      </c>
      <c r="F368" s="96"/>
      <c r="G368" s="78"/>
      <c r="H368" s="98"/>
      <c r="I368" s="98"/>
      <c r="J368" s="59"/>
      <c r="K368" s="59"/>
    </row>
    <row r="369" spans="1:11" ht="12.75">
      <c r="A369" s="92"/>
      <c r="B369" s="93"/>
      <c r="C369" s="94"/>
      <c r="D369" s="94">
        <v>4266</v>
      </c>
      <c r="E369" s="103" t="s">
        <v>847</v>
      </c>
      <c r="F369" s="96"/>
      <c r="G369" s="78">
        <f t="shared" si="6"/>
        <v>1500</v>
      </c>
      <c r="H369" s="98">
        <v>1500</v>
      </c>
      <c r="I369" s="98">
        <v>0</v>
      </c>
      <c r="J369" s="59"/>
      <c r="K369" s="59"/>
    </row>
    <row r="370" spans="1:11" ht="12.75">
      <c r="A370" s="92"/>
      <c r="B370" s="93"/>
      <c r="C370" s="94"/>
      <c r="D370" s="94">
        <v>5134</v>
      </c>
      <c r="E370" s="103" t="str">
        <f>$E$380</f>
        <v> - Նախագծահետազոտական ծախսեր</v>
      </c>
      <c r="F370" s="96"/>
      <c r="G370" s="78">
        <f t="shared" si="6"/>
        <v>560</v>
      </c>
      <c r="H370" s="98">
        <v>0</v>
      </c>
      <c r="I370" s="98">
        <v>560</v>
      </c>
      <c r="J370" s="59"/>
      <c r="K370" s="59"/>
    </row>
    <row r="371" spans="1:11" s="87" customFormat="1" ht="35.25" customHeight="1">
      <c r="A371" s="110">
        <v>2800</v>
      </c>
      <c r="B371" s="83" t="s">
        <v>154</v>
      </c>
      <c r="C371" s="84">
        <v>0</v>
      </c>
      <c r="D371" s="84">
        <v>0</v>
      </c>
      <c r="E371" s="77" t="s">
        <v>977</v>
      </c>
      <c r="F371" s="66" t="s">
        <v>396</v>
      </c>
      <c r="G371" s="78">
        <f t="shared" si="6"/>
        <v>189381</v>
      </c>
      <c r="H371" s="78">
        <f>H372+H381+H411+H421+H431+H435</f>
        <v>7200</v>
      </c>
      <c r="I371" s="78">
        <f>I372+I381+I411+I421+I431+I435</f>
        <v>182181</v>
      </c>
      <c r="J371" s="86"/>
      <c r="K371" s="86"/>
    </row>
    <row r="372" spans="1:11" ht="12.75">
      <c r="A372" s="88">
        <v>2810</v>
      </c>
      <c r="B372" s="83" t="s">
        <v>154</v>
      </c>
      <c r="C372" s="84">
        <v>1</v>
      </c>
      <c r="D372" s="84">
        <v>0</v>
      </c>
      <c r="E372" s="89" t="s">
        <v>738</v>
      </c>
      <c r="F372" s="89" t="s">
        <v>397</v>
      </c>
      <c r="G372" s="78">
        <f t="shared" si="6"/>
        <v>144000</v>
      </c>
      <c r="H372" s="78">
        <f>SUM(H373)</f>
        <v>0</v>
      </c>
      <c r="I372" s="78">
        <f>SUM(I373)</f>
        <v>144000</v>
      </c>
      <c r="J372" s="59"/>
      <c r="K372" s="59"/>
    </row>
    <row r="373" spans="1:11" ht="12.75">
      <c r="A373" s="92">
        <v>2811</v>
      </c>
      <c r="B373" s="93" t="s">
        <v>154</v>
      </c>
      <c r="C373" s="94">
        <v>1</v>
      </c>
      <c r="D373" s="94">
        <v>1</v>
      </c>
      <c r="E373" s="95" t="s">
        <v>739</v>
      </c>
      <c r="F373" s="102" t="s">
        <v>398</v>
      </c>
      <c r="G373" s="78">
        <f t="shared" si="6"/>
        <v>144000</v>
      </c>
      <c r="H373" s="78">
        <f>SUM(H375:H380)</f>
        <v>0</v>
      </c>
      <c r="I373" s="78">
        <f>SUM(I375:I380)</f>
        <v>144000</v>
      </c>
      <c r="J373" s="59"/>
      <c r="K373" s="59"/>
    </row>
    <row r="374" spans="1:11" ht="22.5" customHeight="1">
      <c r="A374" s="92"/>
      <c r="B374" s="93"/>
      <c r="C374" s="94"/>
      <c r="D374" s="94"/>
      <c r="E374" s="95" t="s">
        <v>968</v>
      </c>
      <c r="F374" s="96"/>
      <c r="G374" s="78"/>
      <c r="H374" s="98"/>
      <c r="I374" s="78"/>
      <c r="J374" s="59"/>
      <c r="K374" s="59"/>
    </row>
    <row r="375" spans="1:11" ht="12.75">
      <c r="A375" s="92"/>
      <c r="B375" s="93"/>
      <c r="C375" s="94"/>
      <c r="D375" s="94">
        <v>4239</v>
      </c>
      <c r="E375" s="97" t="s">
        <v>835</v>
      </c>
      <c r="F375" s="96"/>
      <c r="G375" s="78">
        <f t="shared" si="6"/>
        <v>0</v>
      </c>
      <c r="H375" s="78">
        <v>0</v>
      </c>
      <c r="I375" s="78"/>
      <c r="J375" s="59"/>
      <c r="K375" s="59"/>
    </row>
    <row r="376" spans="1:11" ht="12.75">
      <c r="A376" s="92"/>
      <c r="B376" s="93"/>
      <c r="C376" s="94"/>
      <c r="D376" s="94">
        <v>4261</v>
      </c>
      <c r="E376" s="97" t="s">
        <v>842</v>
      </c>
      <c r="F376" s="96"/>
      <c r="G376" s="78">
        <f t="shared" si="6"/>
        <v>0</v>
      </c>
      <c r="H376" s="78">
        <v>0</v>
      </c>
      <c r="I376" s="122"/>
      <c r="J376" s="59"/>
      <c r="K376" s="59"/>
    </row>
    <row r="377" spans="1:11" ht="12.75">
      <c r="A377" s="92"/>
      <c r="B377" s="93"/>
      <c r="C377" s="94"/>
      <c r="D377" s="94">
        <v>5112</v>
      </c>
      <c r="E377" s="103" t="s">
        <v>926</v>
      </c>
      <c r="F377" s="96"/>
      <c r="G377" s="78">
        <f t="shared" si="6"/>
        <v>0</v>
      </c>
      <c r="H377" s="98"/>
      <c r="I377" s="122">
        <v>0</v>
      </c>
      <c r="J377" s="59"/>
      <c r="K377" s="99"/>
    </row>
    <row r="378" spans="1:11" ht="12.75">
      <c r="A378" s="92"/>
      <c r="B378" s="93"/>
      <c r="C378" s="94"/>
      <c r="D378" s="94">
        <v>5113</v>
      </c>
      <c r="E378" s="103" t="s">
        <v>927</v>
      </c>
      <c r="F378" s="96"/>
      <c r="G378" s="78">
        <f t="shared" si="6"/>
        <v>144000</v>
      </c>
      <c r="H378" s="98"/>
      <c r="I378" s="122">
        <v>144000</v>
      </c>
      <c r="J378" s="59"/>
      <c r="K378" s="99"/>
    </row>
    <row r="379" spans="1:11" ht="12.75">
      <c r="A379" s="92"/>
      <c r="B379" s="93"/>
      <c r="C379" s="94"/>
      <c r="D379" s="94">
        <v>5129</v>
      </c>
      <c r="E379" s="103" t="s">
        <v>931</v>
      </c>
      <c r="F379" s="96"/>
      <c r="G379" s="78">
        <f t="shared" si="6"/>
        <v>0</v>
      </c>
      <c r="H379" s="98"/>
      <c r="I379" s="122">
        <v>0</v>
      </c>
      <c r="J379" s="59"/>
      <c r="K379" s="59"/>
    </row>
    <row r="380" spans="1:11" ht="12.75">
      <c r="A380" s="92"/>
      <c r="B380" s="93"/>
      <c r="C380" s="94"/>
      <c r="D380" s="94">
        <v>5134</v>
      </c>
      <c r="E380" s="103" t="s">
        <v>936</v>
      </c>
      <c r="F380" s="96"/>
      <c r="G380" s="78">
        <f t="shared" si="6"/>
        <v>0</v>
      </c>
      <c r="H380" s="98"/>
      <c r="I380" s="122">
        <v>0</v>
      </c>
      <c r="J380" s="59"/>
      <c r="K380" s="59"/>
    </row>
    <row r="381" spans="1:11" ht="12.75">
      <c r="A381" s="88">
        <v>2820</v>
      </c>
      <c r="B381" s="83" t="s">
        <v>154</v>
      </c>
      <c r="C381" s="84">
        <v>2</v>
      </c>
      <c r="D381" s="84">
        <v>0</v>
      </c>
      <c r="E381" s="89" t="s">
        <v>740</v>
      </c>
      <c r="F381" s="89" t="s">
        <v>399</v>
      </c>
      <c r="G381" s="78">
        <f t="shared" si="6"/>
        <v>9381</v>
      </c>
      <c r="H381" s="78">
        <f>SUM(H382,H387,H390,H393,H402,H405,H408)</f>
        <v>6200</v>
      </c>
      <c r="I381" s="98">
        <f>SUM(I382,I387,I390,I393,I402,I405,I408)</f>
        <v>3181</v>
      </c>
      <c r="J381" s="59"/>
      <c r="K381" s="59"/>
    </row>
    <row r="382" spans="1:11" ht="12.75">
      <c r="A382" s="92">
        <v>2821</v>
      </c>
      <c r="B382" s="93" t="s">
        <v>154</v>
      </c>
      <c r="C382" s="94">
        <v>2</v>
      </c>
      <c r="D382" s="94">
        <v>1</v>
      </c>
      <c r="E382" s="95" t="s">
        <v>741</v>
      </c>
      <c r="F382" s="89"/>
      <c r="G382" s="78">
        <f t="shared" si="6"/>
        <v>3181</v>
      </c>
      <c r="H382" s="98">
        <f>SUM(H386:H386)</f>
        <v>0</v>
      </c>
      <c r="I382" s="98">
        <f>I384+I386+I385</f>
        <v>3181</v>
      </c>
      <c r="J382" s="59"/>
      <c r="K382" s="59"/>
    </row>
    <row r="383" spans="1:11" ht="22.5" customHeight="1">
      <c r="A383" s="92"/>
      <c r="B383" s="83"/>
      <c r="C383" s="84"/>
      <c r="D383" s="84"/>
      <c r="E383" s="95" t="s">
        <v>968</v>
      </c>
      <c r="F383" s="96"/>
      <c r="G383" s="78"/>
      <c r="H383" s="98"/>
      <c r="I383" s="98"/>
      <c r="J383" s="59"/>
      <c r="K383" s="59"/>
    </row>
    <row r="384" spans="1:11" ht="15.75" customHeight="1">
      <c r="A384" s="92"/>
      <c r="B384" s="83"/>
      <c r="C384" s="84"/>
      <c r="D384" s="94">
        <v>5113</v>
      </c>
      <c r="E384" s="103" t="s">
        <v>927</v>
      </c>
      <c r="F384" s="96"/>
      <c r="G384" s="78">
        <f t="shared" si="6"/>
        <v>3031</v>
      </c>
      <c r="H384" s="98"/>
      <c r="I384" s="98">
        <v>3031</v>
      </c>
      <c r="J384" s="59"/>
      <c r="K384" s="59"/>
    </row>
    <row r="385" spans="1:11" ht="15.75" customHeight="1">
      <c r="A385" s="92"/>
      <c r="B385" s="83"/>
      <c r="C385" s="84"/>
      <c r="D385" s="94">
        <v>5132</v>
      </c>
      <c r="E385" s="103" t="str">
        <f>'Հատված 3'!$B$143</f>
        <v> - Ոչ նյութական հիմնական միջոցներ</v>
      </c>
      <c r="F385" s="96"/>
      <c r="G385" s="78">
        <f t="shared" si="6"/>
        <v>150</v>
      </c>
      <c r="H385" s="98"/>
      <c r="I385" s="98">
        <v>150</v>
      </c>
      <c r="J385" s="59"/>
      <c r="K385" s="59"/>
    </row>
    <row r="386" spans="1:11" ht="12.75">
      <c r="A386" s="92"/>
      <c r="B386" s="83"/>
      <c r="C386" s="84"/>
      <c r="D386" s="94">
        <v>5134</v>
      </c>
      <c r="E386" s="103" t="s">
        <v>936</v>
      </c>
      <c r="F386" s="96"/>
      <c r="G386" s="78">
        <f t="shared" si="6"/>
        <v>0</v>
      </c>
      <c r="H386" s="98"/>
      <c r="I386" s="98">
        <v>0</v>
      </c>
      <c r="J386" s="59"/>
      <c r="K386" s="59"/>
    </row>
    <row r="387" spans="1:11" ht="12.75">
      <c r="A387" s="92">
        <v>2822</v>
      </c>
      <c r="B387" s="93" t="s">
        <v>154</v>
      </c>
      <c r="C387" s="94">
        <v>2</v>
      </c>
      <c r="D387" s="94">
        <v>2</v>
      </c>
      <c r="E387" s="95" t="s">
        <v>742</v>
      </c>
      <c r="F387" s="89"/>
      <c r="G387" s="78">
        <f t="shared" si="6"/>
        <v>0</v>
      </c>
      <c r="H387" s="98">
        <f>SUM(H389:H389)</f>
        <v>0</v>
      </c>
      <c r="I387" s="98">
        <f>SUM(I389:I389)</f>
        <v>0</v>
      </c>
      <c r="J387" s="59"/>
      <c r="K387" s="59"/>
    </row>
    <row r="388" spans="1:11" ht="24" customHeight="1">
      <c r="A388" s="92"/>
      <c r="B388" s="93"/>
      <c r="C388" s="94"/>
      <c r="D388" s="94"/>
      <c r="E388" s="95" t="s">
        <v>968</v>
      </c>
      <c r="F388" s="96"/>
      <c r="G388" s="78"/>
      <c r="H388" s="98"/>
      <c r="I388" s="98"/>
      <c r="J388" s="59"/>
      <c r="K388" s="59"/>
    </row>
    <row r="389" spans="1:11" ht="12.75">
      <c r="A389" s="92"/>
      <c r="B389" s="93"/>
      <c r="C389" s="94"/>
      <c r="D389" s="94"/>
      <c r="E389" s="95" t="s">
        <v>126</v>
      </c>
      <c r="F389" s="96"/>
      <c r="G389" s="78">
        <f t="shared" si="6"/>
        <v>0</v>
      </c>
      <c r="H389" s="78">
        <v>0</v>
      </c>
      <c r="I389" s="98"/>
      <c r="J389" s="59"/>
      <c r="K389" s="59"/>
    </row>
    <row r="390" spans="1:11" ht="12.75">
      <c r="A390" s="92">
        <v>2823</v>
      </c>
      <c r="B390" s="93" t="s">
        <v>154</v>
      </c>
      <c r="C390" s="94">
        <v>2</v>
      </c>
      <c r="D390" s="94">
        <v>3</v>
      </c>
      <c r="E390" s="95" t="s">
        <v>743</v>
      </c>
      <c r="F390" s="102" t="s">
        <v>400</v>
      </c>
      <c r="G390" s="78">
        <f t="shared" si="6"/>
        <v>0</v>
      </c>
      <c r="H390" s="98">
        <f>SUM(H392:H392)</f>
        <v>0</v>
      </c>
      <c r="I390" s="98">
        <f>SUM(I392:I392)</f>
        <v>0</v>
      </c>
      <c r="J390" s="59"/>
      <c r="K390" s="59"/>
    </row>
    <row r="391" spans="1:11" ht="19.5" customHeight="1">
      <c r="A391" s="92"/>
      <c r="B391" s="93"/>
      <c r="C391" s="94"/>
      <c r="D391" s="94"/>
      <c r="E391" s="95" t="s">
        <v>968</v>
      </c>
      <c r="F391" s="96"/>
      <c r="G391" s="78"/>
      <c r="H391" s="98"/>
      <c r="I391" s="98"/>
      <c r="J391" s="59"/>
      <c r="K391" s="59"/>
    </row>
    <row r="392" spans="1:11" ht="12.75">
      <c r="A392" s="92"/>
      <c r="B392" s="93"/>
      <c r="C392" s="94"/>
      <c r="D392" s="94"/>
      <c r="E392" s="95" t="s">
        <v>126</v>
      </c>
      <c r="F392" s="96"/>
      <c r="G392" s="78">
        <f t="shared" si="6"/>
        <v>0</v>
      </c>
      <c r="H392" s="98"/>
      <c r="I392" s="98"/>
      <c r="J392" s="59"/>
      <c r="K392" s="59"/>
    </row>
    <row r="393" spans="1:11" ht="12.75">
      <c r="A393" s="92">
        <v>2824</v>
      </c>
      <c r="B393" s="93" t="s">
        <v>154</v>
      </c>
      <c r="C393" s="94">
        <v>2</v>
      </c>
      <c r="D393" s="94">
        <v>4</v>
      </c>
      <c r="E393" s="95" t="s">
        <v>744</v>
      </c>
      <c r="F393" s="102"/>
      <c r="G393" s="78">
        <f t="shared" si="6"/>
        <v>6200</v>
      </c>
      <c r="H393" s="78">
        <f>SUM(H395:H401)</f>
        <v>6200</v>
      </c>
      <c r="I393" s="78">
        <f>SUM(I395:I401)</f>
        <v>0</v>
      </c>
      <c r="J393" s="59"/>
      <c r="K393" s="59"/>
    </row>
    <row r="394" spans="1:11" ht="24" customHeight="1">
      <c r="A394" s="92"/>
      <c r="B394" s="83"/>
      <c r="C394" s="84"/>
      <c r="D394" s="84"/>
      <c r="E394" s="95" t="s">
        <v>968</v>
      </c>
      <c r="F394" s="96"/>
      <c r="G394" s="78"/>
      <c r="H394" s="78"/>
      <c r="I394" s="98"/>
      <c r="J394" s="59"/>
      <c r="K394" s="59"/>
    </row>
    <row r="395" spans="1:11" ht="12.75">
      <c r="A395" s="92"/>
      <c r="B395" s="83"/>
      <c r="C395" s="84"/>
      <c r="D395" s="94">
        <v>4216</v>
      </c>
      <c r="E395" s="97" t="s">
        <v>821</v>
      </c>
      <c r="F395" s="96"/>
      <c r="G395" s="78">
        <f aca="true" t="shared" si="7" ref="G395:G400">SUM(H395:I395)</f>
        <v>500</v>
      </c>
      <c r="H395" s="78">
        <v>500</v>
      </c>
      <c r="I395" s="98"/>
      <c r="J395" s="59"/>
      <c r="K395" s="59"/>
    </row>
    <row r="396" spans="1:11" ht="12.75">
      <c r="A396" s="92"/>
      <c r="B396" s="93"/>
      <c r="C396" s="94"/>
      <c r="D396" s="94">
        <v>4217</v>
      </c>
      <c r="E396" s="97" t="s">
        <v>822</v>
      </c>
      <c r="F396" s="96"/>
      <c r="G396" s="78">
        <f t="shared" si="7"/>
        <v>100</v>
      </c>
      <c r="H396" s="78">
        <v>100</v>
      </c>
      <c r="I396" s="98"/>
      <c r="J396" s="59"/>
      <c r="K396" s="59"/>
    </row>
    <row r="397" spans="1:11" ht="12.75">
      <c r="A397" s="92"/>
      <c r="B397" s="93"/>
      <c r="C397" s="94"/>
      <c r="D397" s="94">
        <v>4237</v>
      </c>
      <c r="E397" s="97" t="s">
        <v>834</v>
      </c>
      <c r="F397" s="96"/>
      <c r="G397" s="78">
        <f t="shared" si="7"/>
        <v>1500</v>
      </c>
      <c r="H397" s="78">
        <v>1500</v>
      </c>
      <c r="I397" s="98"/>
      <c r="J397" s="59"/>
      <c r="K397" s="59"/>
    </row>
    <row r="398" spans="1:11" ht="12.75">
      <c r="A398" s="92"/>
      <c r="B398" s="93"/>
      <c r="C398" s="94"/>
      <c r="D398" s="94">
        <v>4239</v>
      </c>
      <c r="E398" s="97" t="s">
        <v>835</v>
      </c>
      <c r="F398" s="96"/>
      <c r="G398" s="78">
        <f t="shared" si="7"/>
        <v>2200</v>
      </c>
      <c r="H398" s="78">
        <v>2200</v>
      </c>
      <c r="I398" s="98"/>
      <c r="J398" s="59"/>
      <c r="K398" s="59"/>
    </row>
    <row r="399" spans="1:11" ht="12.75">
      <c r="A399" s="92"/>
      <c r="B399" s="93"/>
      <c r="C399" s="94"/>
      <c r="D399" s="94">
        <v>4261</v>
      </c>
      <c r="E399" s="97" t="s">
        <v>842</v>
      </c>
      <c r="F399" s="96"/>
      <c r="G399" s="78">
        <f t="shared" si="7"/>
        <v>1000</v>
      </c>
      <c r="H399" s="78">
        <v>1000</v>
      </c>
      <c r="I399" s="98"/>
      <c r="J399" s="59"/>
      <c r="K399" s="59"/>
    </row>
    <row r="400" spans="1:11" ht="12.75">
      <c r="A400" s="92"/>
      <c r="B400" s="93"/>
      <c r="C400" s="94"/>
      <c r="D400" s="94">
        <v>4269</v>
      </c>
      <c r="E400" s="103" t="s">
        <v>849</v>
      </c>
      <c r="F400" s="96"/>
      <c r="G400" s="78">
        <f t="shared" si="7"/>
        <v>900</v>
      </c>
      <c r="H400" s="78">
        <v>900</v>
      </c>
      <c r="I400" s="98"/>
      <c r="J400" s="59"/>
      <c r="K400" s="59"/>
    </row>
    <row r="401" spans="1:11" ht="12.75">
      <c r="A401" s="92"/>
      <c r="B401" s="93"/>
      <c r="C401" s="94"/>
      <c r="D401" s="94">
        <v>5129</v>
      </c>
      <c r="E401" s="103" t="s">
        <v>931</v>
      </c>
      <c r="F401" s="96"/>
      <c r="G401" s="78">
        <f t="shared" si="6"/>
        <v>0</v>
      </c>
      <c r="H401" s="98"/>
      <c r="I401" s="98">
        <v>0</v>
      </c>
      <c r="J401" s="59"/>
      <c r="K401" s="59"/>
    </row>
    <row r="402" spans="1:11" ht="12.75">
      <c r="A402" s="92">
        <v>2825</v>
      </c>
      <c r="B402" s="93" t="s">
        <v>154</v>
      </c>
      <c r="C402" s="94">
        <v>2</v>
      </c>
      <c r="D402" s="94">
        <v>5</v>
      </c>
      <c r="E402" s="95" t="s">
        <v>745</v>
      </c>
      <c r="F402" s="102"/>
      <c r="G402" s="78">
        <f t="shared" si="6"/>
        <v>0</v>
      </c>
      <c r="H402" s="98">
        <f>SUM(H404:H404)</f>
        <v>0</v>
      </c>
      <c r="I402" s="98">
        <f>SUM(I404:I404)</f>
        <v>0</v>
      </c>
      <c r="J402" s="59"/>
      <c r="K402" s="59"/>
    </row>
    <row r="403" spans="1:11" ht="23.25" customHeight="1">
      <c r="A403" s="92"/>
      <c r="B403" s="93"/>
      <c r="C403" s="94"/>
      <c r="D403" s="94"/>
      <c r="E403" s="95" t="s">
        <v>968</v>
      </c>
      <c r="F403" s="96"/>
      <c r="G403" s="78"/>
      <c r="H403" s="98"/>
      <c r="I403" s="98"/>
      <c r="J403" s="59"/>
      <c r="K403" s="59"/>
    </row>
    <row r="404" spans="1:11" ht="12.75">
      <c r="A404" s="92"/>
      <c r="B404" s="93"/>
      <c r="C404" s="94"/>
      <c r="D404" s="94"/>
      <c r="E404" s="95" t="s">
        <v>126</v>
      </c>
      <c r="F404" s="96"/>
      <c r="G404" s="78">
        <f t="shared" si="6"/>
        <v>0</v>
      </c>
      <c r="H404" s="98"/>
      <c r="I404" s="98"/>
      <c r="J404" s="59"/>
      <c r="K404" s="59"/>
    </row>
    <row r="405" spans="1:11" ht="12.75">
      <c r="A405" s="92">
        <v>2826</v>
      </c>
      <c r="B405" s="93" t="s">
        <v>154</v>
      </c>
      <c r="C405" s="94">
        <v>2</v>
      </c>
      <c r="D405" s="94">
        <v>6</v>
      </c>
      <c r="E405" s="95" t="s">
        <v>746</v>
      </c>
      <c r="F405" s="102"/>
      <c r="G405" s="78">
        <f t="shared" si="6"/>
        <v>0</v>
      </c>
      <c r="H405" s="98">
        <f>SUM(H407:H407)</f>
        <v>0</v>
      </c>
      <c r="I405" s="98">
        <f>SUM(I407:I407)</f>
        <v>0</v>
      </c>
      <c r="J405" s="59"/>
      <c r="K405" s="59"/>
    </row>
    <row r="406" spans="1:11" ht="24" customHeight="1">
      <c r="A406" s="92"/>
      <c r="B406" s="93"/>
      <c r="C406" s="94"/>
      <c r="D406" s="94"/>
      <c r="E406" s="95" t="s">
        <v>968</v>
      </c>
      <c r="F406" s="96"/>
      <c r="G406" s="78"/>
      <c r="H406" s="98"/>
      <c r="I406" s="98"/>
      <c r="J406" s="59"/>
      <c r="K406" s="59"/>
    </row>
    <row r="407" spans="1:11" ht="12.75">
      <c r="A407" s="92"/>
      <c r="B407" s="93"/>
      <c r="C407" s="94"/>
      <c r="D407" s="94"/>
      <c r="E407" s="95" t="s">
        <v>126</v>
      </c>
      <c r="F407" s="96"/>
      <c r="G407" s="78">
        <f t="shared" si="6"/>
        <v>0</v>
      </c>
      <c r="H407" s="98"/>
      <c r="I407" s="98"/>
      <c r="J407" s="59"/>
      <c r="K407" s="59"/>
    </row>
    <row r="408" spans="1:11" ht="25.5">
      <c r="A408" s="92">
        <v>2827</v>
      </c>
      <c r="B408" s="93" t="s">
        <v>154</v>
      </c>
      <c r="C408" s="94">
        <v>2</v>
      </c>
      <c r="D408" s="94">
        <v>7</v>
      </c>
      <c r="E408" s="95" t="s">
        <v>747</v>
      </c>
      <c r="F408" s="102"/>
      <c r="G408" s="78">
        <f t="shared" si="6"/>
        <v>0</v>
      </c>
      <c r="H408" s="78">
        <f>SUM(H410:H410)</f>
        <v>0</v>
      </c>
      <c r="I408" s="78">
        <f>SUM(I410:I410)</f>
        <v>0</v>
      </c>
      <c r="J408" s="59"/>
      <c r="K408" s="59"/>
    </row>
    <row r="409" spans="1:11" ht="23.25" customHeight="1">
      <c r="A409" s="92"/>
      <c r="B409" s="93"/>
      <c r="C409" s="94"/>
      <c r="D409" s="94"/>
      <c r="E409" s="95" t="s">
        <v>968</v>
      </c>
      <c r="F409" s="96"/>
      <c r="G409" s="78"/>
      <c r="H409" s="98"/>
      <c r="I409" s="98"/>
      <c r="J409" s="59"/>
      <c r="K409" s="59"/>
    </row>
    <row r="410" spans="1:11" ht="12.75">
      <c r="A410" s="92"/>
      <c r="B410" s="93"/>
      <c r="C410" s="94"/>
      <c r="D410" s="94"/>
      <c r="E410" s="95" t="s">
        <v>126</v>
      </c>
      <c r="F410" s="96"/>
      <c r="G410" s="78">
        <f t="shared" si="6"/>
        <v>0</v>
      </c>
      <c r="H410" s="98"/>
      <c r="I410" s="98">
        <v>0</v>
      </c>
      <c r="J410" s="59"/>
      <c r="K410" s="59"/>
    </row>
    <row r="411" spans="1:11" ht="24.75" customHeight="1">
      <c r="A411" s="88">
        <v>2830</v>
      </c>
      <c r="B411" s="83" t="s">
        <v>154</v>
      </c>
      <c r="C411" s="84">
        <v>3</v>
      </c>
      <c r="D411" s="84">
        <v>0</v>
      </c>
      <c r="E411" s="89" t="s">
        <v>748</v>
      </c>
      <c r="F411" s="111" t="s">
        <v>401</v>
      </c>
      <c r="G411" s="78">
        <f t="shared" si="6"/>
        <v>0</v>
      </c>
      <c r="H411" s="98">
        <f>SUM(H412,H415,H418)</f>
        <v>0</v>
      </c>
      <c r="I411" s="98">
        <f>SUM(I412,I415,I418)</f>
        <v>0</v>
      </c>
      <c r="J411" s="59"/>
      <c r="K411" s="59"/>
    </row>
    <row r="412" spans="1:11" ht="12.75">
      <c r="A412" s="92">
        <v>2831</v>
      </c>
      <c r="B412" s="93" t="s">
        <v>154</v>
      </c>
      <c r="C412" s="94">
        <v>3</v>
      </c>
      <c r="D412" s="94">
        <v>1</v>
      </c>
      <c r="E412" s="95" t="s">
        <v>749</v>
      </c>
      <c r="F412" s="111"/>
      <c r="G412" s="78">
        <f t="shared" si="6"/>
        <v>0</v>
      </c>
      <c r="H412" s="98">
        <f>SUM(H414:H414)</f>
        <v>0</v>
      </c>
      <c r="I412" s="98">
        <f>SUM(I414:I414)</f>
        <v>0</v>
      </c>
      <c r="J412" s="59"/>
      <c r="K412" s="59"/>
    </row>
    <row r="413" spans="1:11" ht="24" customHeight="1">
      <c r="A413" s="92"/>
      <c r="B413" s="93"/>
      <c r="C413" s="94"/>
      <c r="D413" s="94"/>
      <c r="E413" s="95" t="s">
        <v>968</v>
      </c>
      <c r="F413" s="96"/>
      <c r="G413" s="78"/>
      <c r="H413" s="98"/>
      <c r="I413" s="98"/>
      <c r="J413" s="59"/>
      <c r="K413" s="59"/>
    </row>
    <row r="414" spans="1:11" ht="12.75">
      <c r="A414" s="92"/>
      <c r="B414" s="93"/>
      <c r="C414" s="94"/>
      <c r="D414" s="94"/>
      <c r="E414" s="95" t="s">
        <v>126</v>
      </c>
      <c r="F414" s="96"/>
      <c r="G414" s="78">
        <f t="shared" si="6"/>
        <v>0</v>
      </c>
      <c r="H414" s="98"/>
      <c r="I414" s="98"/>
      <c r="J414" s="59"/>
      <c r="K414" s="59"/>
    </row>
    <row r="415" spans="1:11" ht="12.75">
      <c r="A415" s="92">
        <v>2832</v>
      </c>
      <c r="B415" s="93" t="s">
        <v>154</v>
      </c>
      <c r="C415" s="94">
        <v>3</v>
      </c>
      <c r="D415" s="94">
        <v>2</v>
      </c>
      <c r="E415" s="95" t="s">
        <v>750</v>
      </c>
      <c r="F415" s="111"/>
      <c r="G415" s="78">
        <f t="shared" si="6"/>
        <v>0</v>
      </c>
      <c r="H415" s="98">
        <f>SUM(H417:H417)</f>
        <v>0</v>
      </c>
      <c r="I415" s="98">
        <f>SUM(I417:I417)</f>
        <v>0</v>
      </c>
      <c r="J415" s="59"/>
      <c r="K415" s="59"/>
    </row>
    <row r="416" spans="1:11" ht="24.75" customHeight="1">
      <c r="A416" s="92"/>
      <c r="B416" s="93"/>
      <c r="C416" s="94"/>
      <c r="D416" s="94"/>
      <c r="E416" s="95" t="s">
        <v>968</v>
      </c>
      <c r="F416" s="96"/>
      <c r="G416" s="78"/>
      <c r="H416" s="98"/>
      <c r="I416" s="98"/>
      <c r="J416" s="59"/>
      <c r="K416" s="59"/>
    </row>
    <row r="417" spans="1:11" ht="12.75">
      <c r="A417" s="92"/>
      <c r="B417" s="93"/>
      <c r="C417" s="94"/>
      <c r="D417" s="94"/>
      <c r="E417" s="95" t="s">
        <v>126</v>
      </c>
      <c r="F417" s="96"/>
      <c r="G417" s="78">
        <f t="shared" si="6"/>
        <v>0</v>
      </c>
      <c r="H417" s="98"/>
      <c r="I417" s="98"/>
      <c r="J417" s="59"/>
      <c r="K417" s="59"/>
    </row>
    <row r="418" spans="1:11" ht="12.75">
      <c r="A418" s="92">
        <v>2833</v>
      </c>
      <c r="B418" s="93" t="s">
        <v>154</v>
      </c>
      <c r="C418" s="94">
        <v>3</v>
      </c>
      <c r="D418" s="94">
        <v>3</v>
      </c>
      <c r="E418" s="95" t="s">
        <v>751</v>
      </c>
      <c r="F418" s="102" t="s">
        <v>402</v>
      </c>
      <c r="G418" s="78">
        <f t="shared" si="6"/>
        <v>0</v>
      </c>
      <c r="H418" s="98">
        <f>SUM(H420:H420)</f>
        <v>0</v>
      </c>
      <c r="I418" s="98">
        <f>SUM(I420:I420)</f>
        <v>0</v>
      </c>
      <c r="J418" s="59"/>
      <c r="K418" s="59"/>
    </row>
    <row r="419" spans="1:11" ht="24.75" customHeight="1">
      <c r="A419" s="92"/>
      <c r="B419" s="83"/>
      <c r="C419" s="84"/>
      <c r="D419" s="84"/>
      <c r="E419" s="95" t="s">
        <v>968</v>
      </c>
      <c r="F419" s="96"/>
      <c r="G419" s="78"/>
      <c r="H419" s="98"/>
      <c r="I419" s="98"/>
      <c r="J419" s="59"/>
      <c r="K419" s="59"/>
    </row>
    <row r="420" spans="1:11" ht="12.75">
      <c r="A420" s="92"/>
      <c r="B420" s="93"/>
      <c r="C420" s="94"/>
      <c r="D420" s="94"/>
      <c r="E420" s="95" t="s">
        <v>126</v>
      </c>
      <c r="F420" s="96"/>
      <c r="G420" s="78">
        <f t="shared" si="6"/>
        <v>0</v>
      </c>
      <c r="H420" s="98"/>
      <c r="I420" s="98"/>
      <c r="J420" s="59"/>
      <c r="K420" s="59"/>
    </row>
    <row r="421" spans="1:11" ht="25.5">
      <c r="A421" s="88">
        <v>2840</v>
      </c>
      <c r="B421" s="83" t="s">
        <v>154</v>
      </c>
      <c r="C421" s="84">
        <v>4</v>
      </c>
      <c r="D421" s="84">
        <v>0</v>
      </c>
      <c r="E421" s="89" t="s">
        <v>752</v>
      </c>
      <c r="F421" s="111" t="s">
        <v>403</v>
      </c>
      <c r="G421" s="78">
        <f t="shared" si="6"/>
        <v>1000</v>
      </c>
      <c r="H421" s="78">
        <f>SUM(H422,H425,H428)</f>
        <v>1000</v>
      </c>
      <c r="I421" s="78">
        <f>SUM(I422,I425,I428)</f>
        <v>0</v>
      </c>
      <c r="J421" s="59"/>
      <c r="K421" s="59"/>
    </row>
    <row r="422" spans="1:11" ht="12.75">
      <c r="A422" s="92">
        <v>2841</v>
      </c>
      <c r="B422" s="93" t="s">
        <v>154</v>
      </c>
      <c r="C422" s="94">
        <v>4</v>
      </c>
      <c r="D422" s="94">
        <v>1</v>
      </c>
      <c r="E422" s="95" t="s">
        <v>753</v>
      </c>
      <c r="F422" s="111"/>
      <c r="G422" s="78">
        <f t="shared" si="6"/>
        <v>0</v>
      </c>
      <c r="H422" s="98">
        <f>SUM(H424:H424)</f>
        <v>0</v>
      </c>
      <c r="I422" s="98">
        <f>SUM(I424:I424)</f>
        <v>0</v>
      </c>
      <c r="J422" s="59"/>
      <c r="K422" s="59"/>
    </row>
    <row r="423" spans="1:11" ht="22.5" customHeight="1">
      <c r="A423" s="92"/>
      <c r="B423" s="93"/>
      <c r="C423" s="94"/>
      <c r="D423" s="94"/>
      <c r="E423" s="95" t="s">
        <v>968</v>
      </c>
      <c r="F423" s="96"/>
      <c r="G423" s="78"/>
      <c r="H423" s="98"/>
      <c r="I423" s="98"/>
      <c r="J423" s="59"/>
      <c r="K423" s="59"/>
    </row>
    <row r="424" spans="1:11" ht="12.75">
      <c r="A424" s="92"/>
      <c r="B424" s="93"/>
      <c r="C424" s="94"/>
      <c r="D424" s="94"/>
      <c r="E424" s="95" t="s">
        <v>126</v>
      </c>
      <c r="F424" s="96"/>
      <c r="G424" s="78">
        <f t="shared" si="6"/>
        <v>0</v>
      </c>
      <c r="H424" s="98"/>
      <c r="I424" s="98"/>
      <c r="J424" s="59"/>
      <c r="K424" s="59"/>
    </row>
    <row r="425" spans="1:11" ht="25.5">
      <c r="A425" s="92">
        <v>2842</v>
      </c>
      <c r="B425" s="93" t="s">
        <v>154</v>
      </c>
      <c r="C425" s="94">
        <v>4</v>
      </c>
      <c r="D425" s="94">
        <v>2</v>
      </c>
      <c r="E425" s="95" t="s">
        <v>754</v>
      </c>
      <c r="F425" s="111"/>
      <c r="G425" s="78">
        <f t="shared" si="6"/>
        <v>1000</v>
      </c>
      <c r="H425" s="78">
        <f>SUM(H427:H427)</f>
        <v>1000</v>
      </c>
      <c r="I425" s="78">
        <f>SUM(I427:I427)</f>
        <v>0</v>
      </c>
      <c r="J425" s="59"/>
      <c r="K425" s="59"/>
    </row>
    <row r="426" spans="1:11" ht="22.5" customHeight="1">
      <c r="A426" s="92"/>
      <c r="B426" s="93"/>
      <c r="C426" s="94"/>
      <c r="D426" s="94"/>
      <c r="E426" s="95" t="s">
        <v>968</v>
      </c>
      <c r="F426" s="96"/>
      <c r="G426" s="78"/>
      <c r="H426" s="78"/>
      <c r="I426" s="78"/>
      <c r="J426" s="59"/>
      <c r="K426" s="59"/>
    </row>
    <row r="427" spans="1:11" ht="25.5">
      <c r="A427" s="92"/>
      <c r="B427" s="93"/>
      <c r="C427" s="94"/>
      <c r="D427" s="94">
        <v>4819</v>
      </c>
      <c r="E427" s="103" t="s">
        <v>904</v>
      </c>
      <c r="F427" s="96"/>
      <c r="G427" s="78">
        <f t="shared" si="6"/>
        <v>1000</v>
      </c>
      <c r="H427" s="78">
        <v>1000</v>
      </c>
      <c r="I427" s="78"/>
      <c r="J427" s="59"/>
      <c r="K427" s="59"/>
    </row>
    <row r="428" spans="1:11" ht="12.75">
      <c r="A428" s="92">
        <v>2843</v>
      </c>
      <c r="B428" s="93" t="s">
        <v>154</v>
      </c>
      <c r="C428" s="94">
        <v>4</v>
      </c>
      <c r="D428" s="94">
        <v>3</v>
      </c>
      <c r="E428" s="95" t="s">
        <v>755</v>
      </c>
      <c r="F428" s="102" t="s">
        <v>404</v>
      </c>
      <c r="G428" s="78">
        <f aca="true" t="shared" si="8" ref="G428:G488">SUM(H428:I428)</f>
        <v>0</v>
      </c>
      <c r="H428" s="98">
        <f>SUM(H430:H430)</f>
        <v>0</v>
      </c>
      <c r="I428" s="98">
        <f>SUM(I430:I430)</f>
        <v>0</v>
      </c>
      <c r="J428" s="59"/>
      <c r="K428" s="59"/>
    </row>
    <row r="429" spans="1:11" ht="24" customHeight="1">
      <c r="A429" s="92"/>
      <c r="B429" s="93"/>
      <c r="C429" s="94"/>
      <c r="D429" s="94"/>
      <c r="E429" s="95" t="s">
        <v>968</v>
      </c>
      <c r="F429" s="96"/>
      <c r="G429" s="78"/>
      <c r="H429" s="98"/>
      <c r="I429" s="98"/>
      <c r="J429" s="59"/>
      <c r="K429" s="59"/>
    </row>
    <row r="430" spans="1:11" ht="12.75">
      <c r="A430" s="92"/>
      <c r="B430" s="93"/>
      <c r="C430" s="94"/>
      <c r="D430" s="94"/>
      <c r="E430" s="95" t="s">
        <v>126</v>
      </c>
      <c r="F430" s="96"/>
      <c r="G430" s="78">
        <f t="shared" si="8"/>
        <v>0</v>
      </c>
      <c r="H430" s="98"/>
      <c r="I430" s="98"/>
      <c r="J430" s="59"/>
      <c r="K430" s="59"/>
    </row>
    <row r="431" spans="1:11" ht="25.5" customHeight="1">
      <c r="A431" s="88">
        <v>2850</v>
      </c>
      <c r="B431" s="83" t="s">
        <v>154</v>
      </c>
      <c r="C431" s="84">
        <v>5</v>
      </c>
      <c r="D431" s="84">
        <v>0</v>
      </c>
      <c r="E431" s="127" t="s">
        <v>756</v>
      </c>
      <c r="F431" s="111" t="s">
        <v>405</v>
      </c>
      <c r="G431" s="78">
        <f t="shared" si="8"/>
        <v>0</v>
      </c>
      <c r="H431" s="98">
        <f>SUM(H432)</f>
        <v>0</v>
      </c>
      <c r="I431" s="98">
        <f>SUM(I432)</f>
        <v>0</v>
      </c>
      <c r="J431" s="59"/>
      <c r="K431" s="59"/>
    </row>
    <row r="432" spans="1:11" ht="25.5">
      <c r="A432" s="92">
        <v>2851</v>
      </c>
      <c r="B432" s="93" t="s">
        <v>154</v>
      </c>
      <c r="C432" s="94">
        <v>5</v>
      </c>
      <c r="D432" s="94">
        <v>1</v>
      </c>
      <c r="E432" s="128" t="s">
        <v>757</v>
      </c>
      <c r="F432" s="102" t="s">
        <v>406</v>
      </c>
      <c r="G432" s="78">
        <f t="shared" si="8"/>
        <v>0</v>
      </c>
      <c r="H432" s="98">
        <f>SUM(H434:H434)</f>
        <v>0</v>
      </c>
      <c r="I432" s="98">
        <f>SUM(I434:I434)</f>
        <v>0</v>
      </c>
      <c r="J432" s="59"/>
      <c r="K432" s="59"/>
    </row>
    <row r="433" spans="1:11" ht="23.25" customHeight="1">
      <c r="A433" s="92"/>
      <c r="B433" s="93"/>
      <c r="C433" s="94"/>
      <c r="D433" s="94"/>
      <c r="E433" s="95" t="s">
        <v>968</v>
      </c>
      <c r="F433" s="96"/>
      <c r="G433" s="78"/>
      <c r="H433" s="98"/>
      <c r="I433" s="98"/>
      <c r="J433" s="59"/>
      <c r="K433" s="59"/>
    </row>
    <row r="434" spans="1:11" ht="12.75">
      <c r="A434" s="92"/>
      <c r="B434" s="93"/>
      <c r="C434" s="94"/>
      <c r="D434" s="94"/>
      <c r="E434" s="95" t="s">
        <v>126</v>
      </c>
      <c r="F434" s="96"/>
      <c r="G434" s="78">
        <f t="shared" si="8"/>
        <v>0</v>
      </c>
      <c r="H434" s="98">
        <v>0</v>
      </c>
      <c r="I434" s="98">
        <v>0</v>
      </c>
      <c r="J434" s="59"/>
      <c r="K434" s="59"/>
    </row>
    <row r="435" spans="1:11" ht="25.5">
      <c r="A435" s="88">
        <v>2860</v>
      </c>
      <c r="B435" s="83" t="s">
        <v>154</v>
      </c>
      <c r="C435" s="84">
        <v>6</v>
      </c>
      <c r="D435" s="84">
        <v>0</v>
      </c>
      <c r="E435" s="127" t="s">
        <v>758</v>
      </c>
      <c r="F435" s="111" t="s">
        <v>42</v>
      </c>
      <c r="G435" s="78">
        <f t="shared" si="8"/>
        <v>35000</v>
      </c>
      <c r="H435" s="98">
        <f>SUM(H436)</f>
        <v>0</v>
      </c>
      <c r="I435" s="98">
        <f>SUM(I436)</f>
        <v>35000</v>
      </c>
      <c r="J435" s="59"/>
      <c r="K435" s="59"/>
    </row>
    <row r="436" spans="1:11" ht="25.5">
      <c r="A436" s="92">
        <v>2861</v>
      </c>
      <c r="B436" s="93" t="s">
        <v>154</v>
      </c>
      <c r="C436" s="94">
        <v>6</v>
      </c>
      <c r="D436" s="94">
        <v>1</v>
      </c>
      <c r="E436" s="128" t="s">
        <v>759</v>
      </c>
      <c r="F436" s="102" t="s">
        <v>43</v>
      </c>
      <c r="G436" s="78">
        <f t="shared" si="8"/>
        <v>35000</v>
      </c>
      <c r="H436" s="98">
        <f>H439</f>
        <v>0</v>
      </c>
      <c r="I436" s="98">
        <f>SUM(I438:I440)</f>
        <v>35000</v>
      </c>
      <c r="J436" s="59"/>
      <c r="K436" s="59"/>
    </row>
    <row r="437" spans="1:11" ht="38.25">
      <c r="A437" s="92"/>
      <c r="B437" s="93"/>
      <c r="C437" s="94"/>
      <c r="D437" s="94"/>
      <c r="E437" s="95" t="s">
        <v>968</v>
      </c>
      <c r="F437" s="96"/>
      <c r="G437" s="78"/>
      <c r="H437" s="98"/>
      <c r="I437" s="98"/>
      <c r="J437" s="59"/>
      <c r="K437" s="59"/>
    </row>
    <row r="438" spans="1:11" ht="12.75">
      <c r="A438" s="92"/>
      <c r="B438" s="93"/>
      <c r="C438" s="94"/>
      <c r="D438" s="94">
        <v>5112</v>
      </c>
      <c r="E438" s="103" t="s">
        <v>980</v>
      </c>
      <c r="F438" s="96"/>
      <c r="G438" s="78">
        <f t="shared" si="8"/>
        <v>35000</v>
      </c>
      <c r="H438" s="98"/>
      <c r="I438" s="98">
        <v>35000</v>
      </c>
      <c r="J438" s="59"/>
      <c r="K438" s="59"/>
    </row>
    <row r="439" spans="1:11" ht="15.75" customHeight="1">
      <c r="A439" s="92"/>
      <c r="B439" s="93"/>
      <c r="C439" s="94"/>
      <c r="D439" s="94">
        <v>5113</v>
      </c>
      <c r="E439" s="103" t="s">
        <v>927</v>
      </c>
      <c r="F439" s="96"/>
      <c r="G439" s="78">
        <f t="shared" si="8"/>
        <v>0</v>
      </c>
      <c r="H439" s="98">
        <v>0</v>
      </c>
      <c r="I439" s="98">
        <v>0</v>
      </c>
      <c r="J439" s="59"/>
      <c r="K439" s="59"/>
    </row>
    <row r="440" spans="1:11" ht="12.75">
      <c r="A440" s="92"/>
      <c r="B440" s="93"/>
      <c r="C440" s="94"/>
      <c r="D440" s="94">
        <v>5134</v>
      </c>
      <c r="E440" s="103" t="s">
        <v>936</v>
      </c>
      <c r="F440" s="96"/>
      <c r="G440" s="78">
        <f t="shared" si="8"/>
        <v>0</v>
      </c>
      <c r="H440" s="98"/>
      <c r="I440" s="98">
        <v>0</v>
      </c>
      <c r="J440" s="59"/>
      <c r="K440" s="59"/>
    </row>
    <row r="441" spans="1:11" s="87" customFormat="1" ht="38.25">
      <c r="A441" s="110">
        <v>2900</v>
      </c>
      <c r="B441" s="83" t="s">
        <v>155</v>
      </c>
      <c r="C441" s="84">
        <v>0</v>
      </c>
      <c r="D441" s="84">
        <v>0</v>
      </c>
      <c r="E441" s="77" t="s">
        <v>978</v>
      </c>
      <c r="F441" s="66" t="s">
        <v>44</v>
      </c>
      <c r="G441" s="78">
        <f t="shared" si="8"/>
        <v>108710</v>
      </c>
      <c r="H441" s="78">
        <f>SUM(H442,H453,H460,H467,H474,H485,H489,H493)</f>
        <v>49300</v>
      </c>
      <c r="I441" s="78">
        <f>SUM(I442,I453,I460,I467,I474,I485,I489,I493)</f>
        <v>59410</v>
      </c>
      <c r="J441" s="86"/>
      <c r="K441" s="86"/>
    </row>
    <row r="442" spans="1:11" ht="25.5">
      <c r="A442" s="88">
        <v>2910</v>
      </c>
      <c r="B442" s="83" t="s">
        <v>155</v>
      </c>
      <c r="C442" s="84">
        <v>1</v>
      </c>
      <c r="D442" s="84">
        <v>0</v>
      </c>
      <c r="E442" s="89" t="s">
        <v>761</v>
      </c>
      <c r="F442" s="89" t="s">
        <v>45</v>
      </c>
      <c r="G442" s="78">
        <f t="shared" si="8"/>
        <v>70460</v>
      </c>
      <c r="H442" s="98">
        <f>SUM(H443,H450)</f>
        <v>33800</v>
      </c>
      <c r="I442" s="98">
        <f>SUM(I443,I450)</f>
        <v>36660</v>
      </c>
      <c r="J442" s="59"/>
      <c r="K442" s="59"/>
    </row>
    <row r="443" spans="1:11" ht="12.75">
      <c r="A443" s="92">
        <v>2911</v>
      </c>
      <c r="B443" s="93" t="s">
        <v>155</v>
      </c>
      <c r="C443" s="94">
        <v>1</v>
      </c>
      <c r="D443" s="94">
        <v>1</v>
      </c>
      <c r="E443" s="95" t="s">
        <v>762</v>
      </c>
      <c r="F443" s="102" t="s">
        <v>46</v>
      </c>
      <c r="G443" s="78">
        <f t="shared" si="8"/>
        <v>70460</v>
      </c>
      <c r="H443" s="78">
        <f>SUM(H444,H445)</f>
        <v>33800</v>
      </c>
      <c r="I443" s="98">
        <f>SUM(I445:I449)</f>
        <v>36660</v>
      </c>
      <c r="J443" s="59"/>
      <c r="K443" s="59"/>
    </row>
    <row r="444" spans="1:11" ht="22.5" customHeight="1">
      <c r="A444" s="92"/>
      <c r="B444" s="93"/>
      <c r="C444" s="94"/>
      <c r="D444" s="94"/>
      <c r="E444" s="95" t="s">
        <v>968</v>
      </c>
      <c r="F444" s="96"/>
      <c r="G444" s="78"/>
      <c r="H444" s="98"/>
      <c r="I444" s="98"/>
      <c r="J444" s="59"/>
      <c r="K444" s="59"/>
    </row>
    <row r="445" spans="1:11" ht="25.5">
      <c r="A445" s="92"/>
      <c r="B445" s="93"/>
      <c r="C445" s="94"/>
      <c r="D445" s="94">
        <v>4511</v>
      </c>
      <c r="E445" s="103" t="s">
        <v>863</v>
      </c>
      <c r="F445" s="96"/>
      <c r="G445" s="78">
        <f t="shared" si="8"/>
        <v>33800</v>
      </c>
      <c r="H445" s="78">
        <v>33800</v>
      </c>
      <c r="I445" s="98"/>
      <c r="J445" s="59"/>
      <c r="K445" s="59"/>
    </row>
    <row r="446" spans="1:11" ht="17.25" customHeight="1">
      <c r="A446" s="92"/>
      <c r="B446" s="93"/>
      <c r="C446" s="94"/>
      <c r="D446" s="94">
        <v>5113</v>
      </c>
      <c r="E446" s="104" t="s">
        <v>927</v>
      </c>
      <c r="F446" s="129"/>
      <c r="G446" s="78">
        <f>SUM(H446:I446)</f>
        <v>0</v>
      </c>
      <c r="H446" s="78">
        <v>0</v>
      </c>
      <c r="I446" s="78">
        <v>0</v>
      </c>
      <c r="J446" s="59"/>
      <c r="K446" s="59"/>
    </row>
    <row r="447" spans="1:11" ht="12.75">
      <c r="A447" s="92"/>
      <c r="B447" s="93"/>
      <c r="C447" s="94"/>
      <c r="D447" s="94">
        <v>5122</v>
      </c>
      <c r="E447" s="103" t="s">
        <v>930</v>
      </c>
      <c r="F447" s="130"/>
      <c r="G447" s="78">
        <f t="shared" si="8"/>
        <v>0</v>
      </c>
      <c r="H447" s="78">
        <v>0</v>
      </c>
      <c r="I447" s="78">
        <v>0</v>
      </c>
      <c r="J447" s="59"/>
      <c r="K447" s="59"/>
    </row>
    <row r="448" spans="1:11" ht="12.75">
      <c r="A448" s="92"/>
      <c r="B448" s="93"/>
      <c r="C448" s="94"/>
      <c r="D448" s="94">
        <v>5129</v>
      </c>
      <c r="E448" s="103" t="s">
        <v>931</v>
      </c>
      <c r="F448" s="130"/>
      <c r="G448" s="78">
        <f t="shared" si="8"/>
        <v>36660</v>
      </c>
      <c r="H448" s="78"/>
      <c r="I448" s="78">
        <v>36660</v>
      </c>
      <c r="J448" s="59"/>
      <c r="K448" s="59"/>
    </row>
    <row r="449" spans="1:11" ht="12.75">
      <c r="A449" s="92"/>
      <c r="B449" s="83"/>
      <c r="C449" s="84"/>
      <c r="D449" s="94">
        <v>5134</v>
      </c>
      <c r="E449" s="103" t="s">
        <v>936</v>
      </c>
      <c r="F449" s="130"/>
      <c r="G449" s="78">
        <f t="shared" si="8"/>
        <v>0</v>
      </c>
      <c r="H449" s="78"/>
      <c r="I449" s="78">
        <v>0</v>
      </c>
      <c r="J449" s="59"/>
      <c r="K449" s="59"/>
    </row>
    <row r="450" spans="1:11" ht="12.75">
      <c r="A450" s="92">
        <v>2912</v>
      </c>
      <c r="B450" s="93" t="s">
        <v>155</v>
      </c>
      <c r="C450" s="94">
        <v>1</v>
      </c>
      <c r="D450" s="94">
        <v>2</v>
      </c>
      <c r="E450" s="95" t="s">
        <v>763</v>
      </c>
      <c r="F450" s="102" t="s">
        <v>47</v>
      </c>
      <c r="G450" s="78">
        <f t="shared" si="8"/>
        <v>0</v>
      </c>
      <c r="H450" s="78">
        <f>SUM(H452:H452)</f>
        <v>0</v>
      </c>
      <c r="I450" s="78" t="s">
        <v>170</v>
      </c>
      <c r="J450" s="59"/>
      <c r="K450" s="59"/>
    </row>
    <row r="451" spans="1:11" ht="22.5" customHeight="1">
      <c r="A451" s="92"/>
      <c r="B451" s="93"/>
      <c r="C451" s="94"/>
      <c r="D451" s="94"/>
      <c r="E451" s="95" t="s">
        <v>968</v>
      </c>
      <c r="F451" s="96"/>
      <c r="G451" s="78"/>
      <c r="H451" s="98"/>
      <c r="I451" s="98"/>
      <c r="J451" s="59"/>
      <c r="K451" s="59"/>
    </row>
    <row r="452" spans="1:11" ht="12.75">
      <c r="A452" s="92"/>
      <c r="B452" s="93"/>
      <c r="C452" s="94"/>
      <c r="D452" s="94"/>
      <c r="E452" s="95" t="s">
        <v>126</v>
      </c>
      <c r="F452" s="96"/>
      <c r="G452" s="78">
        <f t="shared" si="8"/>
        <v>0</v>
      </c>
      <c r="H452" s="98"/>
      <c r="I452" s="98"/>
      <c r="J452" s="59"/>
      <c r="K452" s="59"/>
    </row>
    <row r="453" spans="1:11" ht="12.75">
      <c r="A453" s="88">
        <v>2920</v>
      </c>
      <c r="B453" s="83" t="s">
        <v>155</v>
      </c>
      <c r="C453" s="84">
        <v>2</v>
      </c>
      <c r="D453" s="84">
        <v>0</v>
      </c>
      <c r="E453" s="131" t="s">
        <v>764</v>
      </c>
      <c r="F453" s="89" t="s">
        <v>48</v>
      </c>
      <c r="G453" s="78">
        <f t="shared" si="8"/>
        <v>0</v>
      </c>
      <c r="H453" s="78">
        <f>SUM(H454,H457)</f>
        <v>0</v>
      </c>
      <c r="I453" s="78">
        <f>SUM(I454,I457)</f>
        <v>0</v>
      </c>
      <c r="J453" s="59"/>
      <c r="K453" s="59"/>
    </row>
    <row r="454" spans="1:11" ht="12.75">
      <c r="A454" s="92">
        <v>2921</v>
      </c>
      <c r="B454" s="93" t="s">
        <v>155</v>
      </c>
      <c r="C454" s="94">
        <v>2</v>
      </c>
      <c r="D454" s="94">
        <v>1</v>
      </c>
      <c r="E454" s="132" t="s">
        <v>765</v>
      </c>
      <c r="F454" s="102" t="s">
        <v>49</v>
      </c>
      <c r="G454" s="78">
        <f t="shared" si="8"/>
        <v>0</v>
      </c>
      <c r="H454" s="78">
        <f>SUM(H456:H456)</f>
        <v>0</v>
      </c>
      <c r="I454" s="78">
        <f>SUM(I456:I456)</f>
        <v>0</v>
      </c>
      <c r="J454" s="59"/>
      <c r="K454" s="59"/>
    </row>
    <row r="455" spans="1:11" ht="22.5" customHeight="1">
      <c r="A455" s="92"/>
      <c r="B455" s="93"/>
      <c r="C455" s="94"/>
      <c r="D455" s="94"/>
      <c r="E455" s="95" t="s">
        <v>968</v>
      </c>
      <c r="F455" s="96"/>
      <c r="G455" s="78">
        <f t="shared" si="8"/>
        <v>0</v>
      </c>
      <c r="H455" s="98"/>
      <c r="I455" s="98"/>
      <c r="J455" s="59"/>
      <c r="K455" s="59"/>
    </row>
    <row r="456" spans="1:11" ht="12.75">
      <c r="A456" s="92"/>
      <c r="B456" s="93"/>
      <c r="C456" s="94"/>
      <c r="D456" s="94"/>
      <c r="E456" s="95" t="s">
        <v>126</v>
      </c>
      <c r="F456" s="96"/>
      <c r="G456" s="78">
        <f t="shared" si="8"/>
        <v>0</v>
      </c>
      <c r="H456" s="98"/>
      <c r="I456" s="98"/>
      <c r="J456" s="59"/>
      <c r="K456" s="59"/>
    </row>
    <row r="457" spans="1:11" ht="12.75">
      <c r="A457" s="92">
        <v>2922</v>
      </c>
      <c r="B457" s="93" t="s">
        <v>155</v>
      </c>
      <c r="C457" s="94">
        <v>2</v>
      </c>
      <c r="D457" s="94">
        <v>2</v>
      </c>
      <c r="E457" s="132" t="s">
        <v>766</v>
      </c>
      <c r="F457" s="102" t="s">
        <v>50</v>
      </c>
      <c r="G457" s="78">
        <f t="shared" si="8"/>
        <v>0</v>
      </c>
      <c r="H457" s="78">
        <f>SUM(H459:H459)</f>
        <v>0</v>
      </c>
      <c r="I457" s="78">
        <f>SUM(I459:I459)</f>
        <v>0</v>
      </c>
      <c r="J457" s="59"/>
      <c r="K457" s="59"/>
    </row>
    <row r="458" spans="1:11" ht="24" customHeight="1">
      <c r="A458" s="92"/>
      <c r="B458" s="93"/>
      <c r="C458" s="94"/>
      <c r="D458" s="94"/>
      <c r="E458" s="95" t="s">
        <v>968</v>
      </c>
      <c r="F458" s="96"/>
      <c r="G458" s="78"/>
      <c r="H458" s="98"/>
      <c r="I458" s="98"/>
      <c r="J458" s="59"/>
      <c r="K458" s="59"/>
    </row>
    <row r="459" spans="1:11" ht="17.25" customHeight="1">
      <c r="A459" s="92"/>
      <c r="B459" s="93"/>
      <c r="C459" s="94"/>
      <c r="D459" s="94">
        <v>5113</v>
      </c>
      <c r="E459" s="97" t="s">
        <v>927</v>
      </c>
      <c r="F459" s="96"/>
      <c r="G459" s="78">
        <f>SUM(H459:I459)</f>
        <v>0</v>
      </c>
      <c r="H459" s="78">
        <v>0</v>
      </c>
      <c r="I459" s="78">
        <v>0</v>
      </c>
      <c r="J459" s="59"/>
      <c r="K459" s="59"/>
    </row>
    <row r="460" spans="1:11" ht="25.5" customHeight="1">
      <c r="A460" s="88">
        <v>2930</v>
      </c>
      <c r="B460" s="83" t="s">
        <v>155</v>
      </c>
      <c r="C460" s="84">
        <v>3</v>
      </c>
      <c r="D460" s="84">
        <v>0</v>
      </c>
      <c r="E460" s="89" t="s">
        <v>767</v>
      </c>
      <c r="F460" s="89" t="s">
        <v>51</v>
      </c>
      <c r="G460" s="78">
        <f t="shared" si="8"/>
        <v>0</v>
      </c>
      <c r="H460" s="78">
        <f>SUM(H461,H464)</f>
        <v>0</v>
      </c>
      <c r="I460" s="78">
        <f>SUM(I461,I464)</f>
        <v>0</v>
      </c>
      <c r="J460" s="59"/>
      <c r="K460" s="59"/>
    </row>
    <row r="461" spans="1:11" ht="25.5">
      <c r="A461" s="92">
        <v>2931</v>
      </c>
      <c r="B461" s="93" t="s">
        <v>155</v>
      </c>
      <c r="C461" s="94">
        <v>3</v>
      </c>
      <c r="D461" s="94">
        <v>1</v>
      </c>
      <c r="E461" s="95" t="s">
        <v>768</v>
      </c>
      <c r="F461" s="102" t="s">
        <v>52</v>
      </c>
      <c r="G461" s="78">
        <f t="shared" si="8"/>
        <v>0</v>
      </c>
      <c r="H461" s="78">
        <f>SUM(H463:H463)</f>
        <v>0</v>
      </c>
      <c r="I461" s="78">
        <f>SUM(I463:I463)</f>
        <v>0</v>
      </c>
      <c r="J461" s="59"/>
      <c r="K461" s="59"/>
    </row>
    <row r="462" spans="1:11" ht="21" customHeight="1">
      <c r="A462" s="92"/>
      <c r="B462" s="93"/>
      <c r="C462" s="94"/>
      <c r="D462" s="94"/>
      <c r="E462" s="95" t="s">
        <v>968</v>
      </c>
      <c r="F462" s="96"/>
      <c r="G462" s="78"/>
      <c r="H462" s="98"/>
      <c r="I462" s="98"/>
      <c r="J462" s="59"/>
      <c r="K462" s="59"/>
    </row>
    <row r="463" spans="1:11" ht="12.75">
      <c r="A463" s="92"/>
      <c r="B463" s="93"/>
      <c r="C463" s="94"/>
      <c r="D463" s="94"/>
      <c r="E463" s="95" t="s">
        <v>126</v>
      </c>
      <c r="F463" s="96"/>
      <c r="G463" s="78">
        <f t="shared" si="8"/>
        <v>0</v>
      </c>
      <c r="H463" s="98"/>
      <c r="I463" s="98"/>
      <c r="J463" s="59"/>
      <c r="K463" s="59"/>
    </row>
    <row r="464" spans="1:11" ht="12.75">
      <c r="A464" s="92">
        <v>2932</v>
      </c>
      <c r="B464" s="93" t="s">
        <v>155</v>
      </c>
      <c r="C464" s="94">
        <v>3</v>
      </c>
      <c r="D464" s="94">
        <v>2</v>
      </c>
      <c r="E464" s="95" t="s">
        <v>769</v>
      </c>
      <c r="F464" s="102"/>
      <c r="G464" s="78">
        <f t="shared" si="8"/>
        <v>0</v>
      </c>
      <c r="H464" s="98">
        <f>SUM(H466:H466)</f>
        <v>0</v>
      </c>
      <c r="I464" s="98">
        <f>SUM(I466:I466)</f>
        <v>0</v>
      </c>
      <c r="J464" s="59"/>
      <c r="K464" s="59"/>
    </row>
    <row r="465" spans="1:11" ht="22.5" customHeight="1">
      <c r="A465" s="92"/>
      <c r="B465" s="93"/>
      <c r="C465" s="94"/>
      <c r="D465" s="94"/>
      <c r="E465" s="95" t="s">
        <v>968</v>
      </c>
      <c r="F465" s="96"/>
      <c r="G465" s="78"/>
      <c r="H465" s="98"/>
      <c r="I465" s="98"/>
      <c r="J465" s="59"/>
      <c r="K465" s="59"/>
    </row>
    <row r="466" spans="1:11" ht="12.75">
      <c r="A466" s="92"/>
      <c r="B466" s="93"/>
      <c r="C466" s="94"/>
      <c r="D466" s="94"/>
      <c r="E466" s="95" t="s">
        <v>126</v>
      </c>
      <c r="F466" s="96"/>
      <c r="G466" s="78">
        <f t="shared" si="8"/>
        <v>0</v>
      </c>
      <c r="H466" s="98"/>
      <c r="I466" s="98"/>
      <c r="J466" s="59"/>
      <c r="K466" s="59"/>
    </row>
    <row r="467" spans="1:11" ht="12.75">
      <c r="A467" s="88">
        <v>2940</v>
      </c>
      <c r="B467" s="83" t="s">
        <v>155</v>
      </c>
      <c r="C467" s="84">
        <v>4</v>
      </c>
      <c r="D467" s="84">
        <v>0</v>
      </c>
      <c r="E467" s="131" t="s">
        <v>770</v>
      </c>
      <c r="F467" s="89" t="s">
        <v>53</v>
      </c>
      <c r="G467" s="78">
        <f t="shared" si="8"/>
        <v>0</v>
      </c>
      <c r="H467" s="78">
        <f>SUM(H468,H471)</f>
        <v>0</v>
      </c>
      <c r="I467" s="78">
        <f>SUM(I468,I471)</f>
        <v>0</v>
      </c>
      <c r="J467" s="59"/>
      <c r="K467" s="59"/>
    </row>
    <row r="468" spans="1:11" ht="12.75">
      <c r="A468" s="92">
        <v>2941</v>
      </c>
      <c r="B468" s="93" t="s">
        <v>155</v>
      </c>
      <c r="C468" s="94">
        <v>4</v>
      </c>
      <c r="D468" s="94">
        <v>1</v>
      </c>
      <c r="E468" s="132" t="s">
        <v>771</v>
      </c>
      <c r="F468" s="102" t="s">
        <v>54</v>
      </c>
      <c r="G468" s="78">
        <f t="shared" si="8"/>
        <v>0</v>
      </c>
      <c r="H468" s="78">
        <f>SUM(H470:H470)</f>
        <v>0</v>
      </c>
      <c r="I468" s="78">
        <f>SUM(I470:I470)</f>
        <v>0</v>
      </c>
      <c r="J468" s="59"/>
      <c r="K468" s="59"/>
    </row>
    <row r="469" spans="1:11" ht="25.5" customHeight="1">
      <c r="A469" s="92"/>
      <c r="B469" s="93"/>
      <c r="C469" s="94"/>
      <c r="D469" s="94"/>
      <c r="E469" s="95" t="s">
        <v>968</v>
      </c>
      <c r="F469" s="96"/>
      <c r="G469" s="78"/>
      <c r="H469" s="98"/>
      <c r="I469" s="98"/>
      <c r="J469" s="59"/>
      <c r="K469" s="59"/>
    </row>
    <row r="470" spans="1:11" ht="12.75">
      <c r="A470" s="92"/>
      <c r="B470" s="93"/>
      <c r="C470" s="94"/>
      <c r="E470" s="134"/>
      <c r="F470" s="96"/>
      <c r="G470" s="78">
        <f t="shared" si="8"/>
        <v>0</v>
      </c>
      <c r="H470" s="78">
        <v>0</v>
      </c>
      <c r="I470" s="98"/>
      <c r="J470" s="59"/>
      <c r="K470" s="59"/>
    </row>
    <row r="471" spans="1:11" ht="12.75">
      <c r="A471" s="92">
        <v>2942</v>
      </c>
      <c r="B471" s="93" t="s">
        <v>155</v>
      </c>
      <c r="C471" s="94">
        <v>4</v>
      </c>
      <c r="D471" s="94">
        <v>2</v>
      </c>
      <c r="E471" s="95" t="s">
        <v>772</v>
      </c>
      <c r="F471" s="102" t="s">
        <v>55</v>
      </c>
      <c r="G471" s="78">
        <f t="shared" si="8"/>
        <v>0</v>
      </c>
      <c r="H471" s="98">
        <f>SUM(H473:H473)</f>
        <v>0</v>
      </c>
      <c r="I471" s="98">
        <f>SUM(I473:I473)</f>
        <v>0</v>
      </c>
      <c r="J471" s="59"/>
      <c r="K471" s="59"/>
    </row>
    <row r="472" spans="1:11" ht="25.5" customHeight="1">
      <c r="A472" s="92"/>
      <c r="B472" s="93"/>
      <c r="C472" s="94"/>
      <c r="D472" s="94"/>
      <c r="E472" s="95" t="s">
        <v>968</v>
      </c>
      <c r="F472" s="96"/>
      <c r="G472" s="78"/>
      <c r="H472" s="98"/>
      <c r="I472" s="98"/>
      <c r="J472" s="59"/>
      <c r="K472" s="59"/>
    </row>
    <row r="473" spans="1:11" ht="12.75">
      <c r="A473" s="92"/>
      <c r="B473" s="93"/>
      <c r="C473" s="94"/>
      <c r="D473" s="94"/>
      <c r="E473" s="95" t="s">
        <v>126</v>
      </c>
      <c r="F473" s="96"/>
      <c r="G473" s="78">
        <f t="shared" si="8"/>
        <v>0</v>
      </c>
      <c r="H473" s="98">
        <v>0</v>
      </c>
      <c r="I473" s="98">
        <v>0</v>
      </c>
      <c r="J473" s="59"/>
      <c r="K473" s="59"/>
    </row>
    <row r="474" spans="1:11" ht="25.5">
      <c r="A474" s="88">
        <v>2950</v>
      </c>
      <c r="B474" s="83" t="s">
        <v>155</v>
      </c>
      <c r="C474" s="84">
        <v>5</v>
      </c>
      <c r="D474" s="84">
        <v>0</v>
      </c>
      <c r="E474" s="89" t="s">
        <v>979</v>
      </c>
      <c r="F474" s="89" t="s">
        <v>56</v>
      </c>
      <c r="G474" s="78">
        <f t="shared" si="8"/>
        <v>38250</v>
      </c>
      <c r="H474" s="78">
        <f>SUM(H475,H482)</f>
        <v>15500</v>
      </c>
      <c r="I474" s="78">
        <f>SUM(I475,I482)</f>
        <v>22750</v>
      </c>
      <c r="J474" s="59"/>
      <c r="K474" s="59"/>
    </row>
    <row r="475" spans="1:11" ht="12.75">
      <c r="A475" s="92">
        <v>2951</v>
      </c>
      <c r="B475" s="93" t="s">
        <v>155</v>
      </c>
      <c r="C475" s="94">
        <v>5</v>
      </c>
      <c r="D475" s="94">
        <v>1</v>
      </c>
      <c r="E475" s="95" t="s">
        <v>774</v>
      </c>
      <c r="F475" s="89"/>
      <c r="G475" s="78">
        <f t="shared" si="8"/>
        <v>38250</v>
      </c>
      <c r="H475" s="78">
        <f>SUM(H476,H477)</f>
        <v>15500</v>
      </c>
      <c r="I475" s="78">
        <f>SUM(I477:I480,I476,I481)</f>
        <v>22750</v>
      </c>
      <c r="J475" s="59"/>
      <c r="K475" s="59"/>
    </row>
    <row r="476" spans="1:11" ht="38.25">
      <c r="A476" s="92"/>
      <c r="B476" s="93"/>
      <c r="C476" s="94"/>
      <c r="D476" s="94"/>
      <c r="E476" s="95" t="s">
        <v>968</v>
      </c>
      <c r="F476" s="96"/>
      <c r="G476" s="78">
        <f t="shared" si="8"/>
        <v>0</v>
      </c>
      <c r="H476" s="98"/>
      <c r="I476" s="98"/>
      <c r="J476" s="59"/>
      <c r="K476" s="59"/>
    </row>
    <row r="477" spans="1:11" ht="25.5">
      <c r="A477" s="92"/>
      <c r="B477" s="93"/>
      <c r="C477" s="94"/>
      <c r="D477" s="94">
        <v>4511</v>
      </c>
      <c r="E477" s="103" t="s">
        <v>863</v>
      </c>
      <c r="F477" s="96"/>
      <c r="G477" s="78">
        <f t="shared" si="8"/>
        <v>15500</v>
      </c>
      <c r="H477" s="78">
        <v>15500</v>
      </c>
      <c r="I477" s="78"/>
      <c r="J477" s="59"/>
      <c r="K477" s="59"/>
    </row>
    <row r="478" spans="1:11" ht="12.75">
      <c r="A478" s="92"/>
      <c r="B478" s="93"/>
      <c r="C478" s="94"/>
      <c r="D478" s="94">
        <v>5112</v>
      </c>
      <c r="E478" s="103" t="s">
        <v>980</v>
      </c>
      <c r="F478" s="96"/>
      <c r="G478" s="78">
        <f t="shared" si="8"/>
        <v>20000</v>
      </c>
      <c r="H478" s="78"/>
      <c r="I478" s="78">
        <v>20000</v>
      </c>
      <c r="J478" s="59"/>
      <c r="K478" s="59"/>
    </row>
    <row r="479" spans="1:11" ht="12.75">
      <c r="A479" s="92"/>
      <c r="B479" s="93"/>
      <c r="C479" s="94"/>
      <c r="D479" s="94">
        <v>5122</v>
      </c>
      <c r="E479" s="104" t="s">
        <v>930</v>
      </c>
      <c r="F479" s="96"/>
      <c r="G479" s="78">
        <f>SUM(H479:I479)</f>
        <v>2000</v>
      </c>
      <c r="H479" s="78">
        <v>0</v>
      </c>
      <c r="I479" s="78">
        <v>2000</v>
      </c>
      <c r="J479" s="59"/>
      <c r="K479" s="59"/>
    </row>
    <row r="480" spans="1:11" ht="12.75">
      <c r="A480" s="92"/>
      <c r="B480" s="93"/>
      <c r="C480" s="94"/>
      <c r="D480" s="94">
        <v>5129</v>
      </c>
      <c r="E480" s="103" t="s">
        <v>931</v>
      </c>
      <c r="F480" s="96"/>
      <c r="G480" s="78">
        <f t="shared" si="8"/>
        <v>200</v>
      </c>
      <c r="H480" s="78">
        <v>0</v>
      </c>
      <c r="I480" s="78">
        <v>200</v>
      </c>
      <c r="J480" s="59"/>
      <c r="K480" s="59"/>
    </row>
    <row r="481" spans="1:11" ht="12.75">
      <c r="A481" s="92"/>
      <c r="B481" s="93"/>
      <c r="C481" s="94"/>
      <c r="D481" s="94">
        <v>5134</v>
      </c>
      <c r="E481" s="103" t="s">
        <v>936</v>
      </c>
      <c r="F481" s="96"/>
      <c r="G481" s="78">
        <f t="shared" si="8"/>
        <v>550</v>
      </c>
      <c r="H481" s="78"/>
      <c r="I481" s="78">
        <v>550</v>
      </c>
      <c r="J481" s="59"/>
      <c r="K481" s="59"/>
    </row>
    <row r="482" spans="1:10" ht="12.75">
      <c r="A482" s="92">
        <v>2952</v>
      </c>
      <c r="B482" s="93" t="s">
        <v>155</v>
      </c>
      <c r="C482" s="94">
        <v>5</v>
      </c>
      <c r="D482" s="94">
        <v>2</v>
      </c>
      <c r="E482" s="95" t="s">
        <v>775</v>
      </c>
      <c r="F482" s="102" t="s">
        <v>57</v>
      </c>
      <c r="G482" s="78">
        <f t="shared" si="8"/>
        <v>0</v>
      </c>
      <c r="H482" s="78">
        <f>SUM(H484:H484)</f>
        <v>0</v>
      </c>
      <c r="I482" s="78">
        <f>SUM(I484:I484)</f>
        <v>0</v>
      </c>
      <c r="J482" s="59"/>
    </row>
    <row r="483" spans="1:10" ht="24.75" customHeight="1">
      <c r="A483" s="92"/>
      <c r="B483" s="83"/>
      <c r="C483" s="84"/>
      <c r="D483" s="84"/>
      <c r="E483" s="95" t="s">
        <v>968</v>
      </c>
      <c r="F483" s="96"/>
      <c r="G483" s="78"/>
      <c r="H483" s="98"/>
      <c r="I483" s="98"/>
      <c r="J483" s="59"/>
    </row>
    <row r="484" spans="1:10" ht="12.75">
      <c r="A484" s="92"/>
      <c r="B484" s="93"/>
      <c r="C484" s="94"/>
      <c r="D484" s="94"/>
      <c r="E484" s="95" t="s">
        <v>126</v>
      </c>
      <c r="F484" s="96"/>
      <c r="G484" s="78">
        <f t="shared" si="8"/>
        <v>0</v>
      </c>
      <c r="H484" s="98"/>
      <c r="I484" s="98"/>
      <c r="J484" s="59"/>
    </row>
    <row r="485" spans="1:10" ht="25.5">
      <c r="A485" s="88">
        <v>2960</v>
      </c>
      <c r="B485" s="83" t="s">
        <v>155</v>
      </c>
      <c r="C485" s="84">
        <v>6</v>
      </c>
      <c r="D485" s="84">
        <v>0</v>
      </c>
      <c r="E485" s="89" t="s">
        <v>776</v>
      </c>
      <c r="F485" s="89" t="s">
        <v>58</v>
      </c>
      <c r="G485" s="78">
        <f t="shared" si="8"/>
        <v>0</v>
      </c>
      <c r="H485" s="78">
        <f>SUM(H486)</f>
        <v>0</v>
      </c>
      <c r="I485" s="78">
        <f>SUM(I486)</f>
        <v>0</v>
      </c>
      <c r="J485" s="59"/>
    </row>
    <row r="486" spans="1:10" ht="18.75" customHeight="1">
      <c r="A486" s="92">
        <v>2961</v>
      </c>
      <c r="B486" s="93" t="s">
        <v>155</v>
      </c>
      <c r="C486" s="94">
        <v>6</v>
      </c>
      <c r="D486" s="94">
        <v>1</v>
      </c>
      <c r="E486" s="95" t="s">
        <v>777</v>
      </c>
      <c r="F486" s="102" t="s">
        <v>59</v>
      </c>
      <c r="G486" s="78">
        <f t="shared" si="8"/>
        <v>0</v>
      </c>
      <c r="H486" s="78">
        <f>SUM(H488:H488)</f>
        <v>0</v>
      </c>
      <c r="I486" s="78">
        <f>SUM(I488:I488)</f>
        <v>0</v>
      </c>
      <c r="J486" s="59"/>
    </row>
    <row r="487" spans="1:10" ht="23.25" customHeight="1">
      <c r="A487" s="92"/>
      <c r="B487" s="93"/>
      <c r="C487" s="94"/>
      <c r="D487" s="94"/>
      <c r="E487" s="95" t="s">
        <v>968</v>
      </c>
      <c r="F487" s="96"/>
      <c r="G487" s="78"/>
      <c r="H487" s="98"/>
      <c r="I487" s="98"/>
      <c r="J487" s="59"/>
    </row>
    <row r="488" spans="1:10" ht="12.75">
      <c r="A488" s="92"/>
      <c r="B488" s="93"/>
      <c r="C488" s="94"/>
      <c r="D488" s="94"/>
      <c r="E488" s="95" t="s">
        <v>126</v>
      </c>
      <c r="F488" s="96"/>
      <c r="G488" s="78">
        <f t="shared" si="8"/>
        <v>0</v>
      </c>
      <c r="H488" s="98">
        <v>0</v>
      </c>
      <c r="I488" s="98">
        <v>0</v>
      </c>
      <c r="J488" s="59"/>
    </row>
    <row r="489" spans="1:10" ht="25.5">
      <c r="A489" s="88">
        <v>2970</v>
      </c>
      <c r="B489" s="83" t="s">
        <v>155</v>
      </c>
      <c r="C489" s="84">
        <v>7</v>
      </c>
      <c r="D489" s="84">
        <v>0</v>
      </c>
      <c r="E489" s="89" t="s">
        <v>778</v>
      </c>
      <c r="F489" s="89" t="s">
        <v>60</v>
      </c>
      <c r="G489" s="78">
        <f aca="true" t="shared" si="9" ref="G489:G541">SUM(H489:I489)</f>
        <v>0</v>
      </c>
      <c r="H489" s="78">
        <f>SUM(H490)</f>
        <v>0</v>
      </c>
      <c r="I489" s="78">
        <f>SUM(I490)</f>
        <v>0</v>
      </c>
      <c r="J489" s="59"/>
    </row>
    <row r="490" spans="1:10" ht="25.5">
      <c r="A490" s="92">
        <v>2971</v>
      </c>
      <c r="B490" s="93" t="s">
        <v>155</v>
      </c>
      <c r="C490" s="94">
        <v>7</v>
      </c>
      <c r="D490" s="94">
        <v>1</v>
      </c>
      <c r="E490" s="95" t="s">
        <v>779</v>
      </c>
      <c r="F490" s="102" t="s">
        <v>60</v>
      </c>
      <c r="G490" s="78">
        <f t="shared" si="9"/>
        <v>0</v>
      </c>
      <c r="H490" s="78">
        <f>SUM(H492:H492)</f>
        <v>0</v>
      </c>
      <c r="I490" s="78">
        <f>SUM(I492:I492)</f>
        <v>0</v>
      </c>
      <c r="J490" s="59"/>
    </row>
    <row r="491" spans="1:10" ht="23.25" customHeight="1">
      <c r="A491" s="92"/>
      <c r="B491" s="93"/>
      <c r="C491" s="94"/>
      <c r="D491" s="94"/>
      <c r="E491" s="95" t="s">
        <v>968</v>
      </c>
      <c r="F491" s="96"/>
      <c r="G491" s="78"/>
      <c r="H491" s="98"/>
      <c r="I491" s="98"/>
      <c r="J491" s="59"/>
    </row>
    <row r="492" spans="1:10" ht="12.75">
      <c r="A492" s="92"/>
      <c r="B492" s="93"/>
      <c r="C492" s="94"/>
      <c r="D492" s="94"/>
      <c r="E492" s="95" t="s">
        <v>126</v>
      </c>
      <c r="F492" s="96"/>
      <c r="G492" s="78">
        <f t="shared" si="9"/>
        <v>0</v>
      </c>
      <c r="H492" s="98"/>
      <c r="I492" s="98"/>
      <c r="J492" s="59"/>
    </row>
    <row r="493" spans="1:10" ht="12.75">
      <c r="A493" s="88">
        <v>2980</v>
      </c>
      <c r="B493" s="83" t="s">
        <v>155</v>
      </c>
      <c r="C493" s="84">
        <v>8</v>
      </c>
      <c r="D493" s="84">
        <v>0</v>
      </c>
      <c r="E493" s="89" t="s">
        <v>780</v>
      </c>
      <c r="F493" s="89" t="s">
        <v>61</v>
      </c>
      <c r="G493" s="78">
        <f t="shared" si="9"/>
        <v>0</v>
      </c>
      <c r="H493" s="98">
        <f>SUM(H494)</f>
        <v>0</v>
      </c>
      <c r="I493" s="98">
        <f>SUM(I494)</f>
        <v>0</v>
      </c>
      <c r="J493" s="59"/>
    </row>
    <row r="494" spans="1:10" ht="12.75">
      <c r="A494" s="92">
        <v>2981</v>
      </c>
      <c r="B494" s="93" t="s">
        <v>155</v>
      </c>
      <c r="C494" s="94">
        <v>8</v>
      </c>
      <c r="D494" s="94">
        <v>1</v>
      </c>
      <c r="E494" s="95" t="s">
        <v>781</v>
      </c>
      <c r="F494" s="102" t="s">
        <v>62</v>
      </c>
      <c r="G494" s="78">
        <f t="shared" si="9"/>
        <v>0</v>
      </c>
      <c r="H494" s="98">
        <f>SUM(H496:H496)</f>
        <v>0</v>
      </c>
      <c r="I494" s="98">
        <f>SUM(I496:I496)</f>
        <v>0</v>
      </c>
      <c r="J494" s="59"/>
    </row>
    <row r="495" spans="1:10" ht="24.75" customHeight="1">
      <c r="A495" s="92"/>
      <c r="B495" s="93"/>
      <c r="C495" s="94"/>
      <c r="D495" s="94"/>
      <c r="E495" s="95" t="s">
        <v>968</v>
      </c>
      <c r="F495" s="96"/>
      <c r="G495" s="78"/>
      <c r="H495" s="98"/>
      <c r="I495" s="98"/>
      <c r="J495" s="59"/>
    </row>
    <row r="496" spans="1:10" ht="12.75">
      <c r="A496" s="92"/>
      <c r="B496" s="93"/>
      <c r="C496" s="94"/>
      <c r="D496" s="94"/>
      <c r="E496" s="95" t="s">
        <v>126</v>
      </c>
      <c r="F496" s="96"/>
      <c r="G496" s="78">
        <f t="shared" si="9"/>
        <v>0</v>
      </c>
      <c r="H496" s="98">
        <v>0</v>
      </c>
      <c r="I496" s="98">
        <v>0</v>
      </c>
      <c r="J496" s="59"/>
    </row>
    <row r="497" spans="1:10" s="87" customFormat="1" ht="33" customHeight="1">
      <c r="A497" s="82">
        <v>3000</v>
      </c>
      <c r="B497" s="83" t="s">
        <v>156</v>
      </c>
      <c r="C497" s="84">
        <v>0</v>
      </c>
      <c r="D497" s="84">
        <v>0</v>
      </c>
      <c r="E497" s="77" t="s">
        <v>782</v>
      </c>
      <c r="F497" s="66" t="s">
        <v>63</v>
      </c>
      <c r="G497" s="78">
        <f t="shared" si="9"/>
        <v>5000</v>
      </c>
      <c r="H497" s="78">
        <f>SUM(H498,H505,H509,H511,H515,H519,H523,H528,H530)</f>
        <v>5000</v>
      </c>
      <c r="I497" s="78"/>
      <c r="J497" s="86"/>
    </row>
    <row r="498" spans="1:10" ht="12.75">
      <c r="A498" s="88">
        <v>3010</v>
      </c>
      <c r="B498" s="83" t="s">
        <v>156</v>
      </c>
      <c r="C498" s="84">
        <v>1</v>
      </c>
      <c r="D498" s="84">
        <v>0</v>
      </c>
      <c r="E498" s="89" t="s">
        <v>783</v>
      </c>
      <c r="F498" s="89" t="s">
        <v>64</v>
      </c>
      <c r="G498" s="78">
        <f t="shared" si="9"/>
        <v>0</v>
      </c>
      <c r="H498" s="98">
        <f>SUM(H499,H502)</f>
        <v>0</v>
      </c>
      <c r="I498" s="98">
        <f>SUM(I499,I502)</f>
        <v>0</v>
      </c>
      <c r="J498" s="59"/>
    </row>
    <row r="499" spans="1:10" ht="12.75">
      <c r="A499" s="92">
        <v>3011</v>
      </c>
      <c r="B499" s="93" t="s">
        <v>156</v>
      </c>
      <c r="C499" s="94">
        <v>1</v>
      </c>
      <c r="D499" s="94">
        <v>1</v>
      </c>
      <c r="E499" s="95" t="s">
        <v>784</v>
      </c>
      <c r="F499" s="102" t="s">
        <v>65</v>
      </c>
      <c r="G499" s="78">
        <f t="shared" si="9"/>
        <v>0</v>
      </c>
      <c r="H499" s="98">
        <f>SUM(H501:H501)</f>
        <v>0</v>
      </c>
      <c r="I499" s="98">
        <f>SUM(I501:I501)</f>
        <v>0</v>
      </c>
      <c r="J499" s="59"/>
    </row>
    <row r="500" spans="1:10" ht="22.5" customHeight="1">
      <c r="A500" s="92"/>
      <c r="B500" s="83"/>
      <c r="C500" s="84"/>
      <c r="D500" s="84"/>
      <c r="E500" s="95" t="s">
        <v>968</v>
      </c>
      <c r="F500" s="96"/>
      <c r="G500" s="78"/>
      <c r="H500" s="98"/>
      <c r="I500" s="98"/>
      <c r="J500" s="59"/>
    </row>
    <row r="501" spans="1:10" ht="12.75">
      <c r="A501" s="92"/>
      <c r="B501" s="83"/>
      <c r="C501" s="84"/>
      <c r="D501" s="84"/>
      <c r="E501" s="95" t="s">
        <v>126</v>
      </c>
      <c r="F501" s="96"/>
      <c r="G501" s="78">
        <f t="shared" si="9"/>
        <v>0</v>
      </c>
      <c r="H501" s="98"/>
      <c r="I501" s="98"/>
      <c r="J501" s="59"/>
    </row>
    <row r="502" spans="1:10" ht="12.75">
      <c r="A502" s="92">
        <v>3012</v>
      </c>
      <c r="B502" s="93" t="s">
        <v>156</v>
      </c>
      <c r="C502" s="94">
        <v>1</v>
      </c>
      <c r="D502" s="94">
        <v>2</v>
      </c>
      <c r="E502" s="95" t="s">
        <v>785</v>
      </c>
      <c r="F502" s="102" t="s">
        <v>66</v>
      </c>
      <c r="G502" s="78">
        <f t="shared" si="9"/>
        <v>0</v>
      </c>
      <c r="H502" s="98">
        <f>SUM(H504:H504)</f>
        <v>0</v>
      </c>
      <c r="I502" s="98">
        <f>SUM(I504:I504)</f>
        <v>0</v>
      </c>
      <c r="J502" s="59"/>
    </row>
    <row r="503" spans="1:10" ht="23.25" customHeight="1">
      <c r="A503" s="92"/>
      <c r="B503" s="93"/>
      <c r="C503" s="94"/>
      <c r="D503" s="94"/>
      <c r="E503" s="95" t="s">
        <v>968</v>
      </c>
      <c r="F503" s="96"/>
      <c r="G503" s="78"/>
      <c r="H503" s="98"/>
      <c r="I503" s="98"/>
      <c r="J503" s="59"/>
    </row>
    <row r="504" spans="1:10" ht="12.75">
      <c r="A504" s="92"/>
      <c r="B504" s="93"/>
      <c r="C504" s="94"/>
      <c r="D504" s="94"/>
      <c r="E504" s="95" t="s">
        <v>126</v>
      </c>
      <c r="F504" s="96"/>
      <c r="G504" s="78">
        <f t="shared" si="9"/>
        <v>0</v>
      </c>
      <c r="H504" s="98"/>
      <c r="I504" s="98"/>
      <c r="J504" s="59"/>
    </row>
    <row r="505" spans="1:10" ht="12.75">
      <c r="A505" s="88">
        <v>3020</v>
      </c>
      <c r="B505" s="83" t="s">
        <v>156</v>
      </c>
      <c r="C505" s="84">
        <v>2</v>
      </c>
      <c r="D505" s="84">
        <v>0</v>
      </c>
      <c r="E505" s="89" t="s">
        <v>786</v>
      </c>
      <c r="F505" s="89" t="s">
        <v>67</v>
      </c>
      <c r="G505" s="78">
        <f t="shared" si="9"/>
        <v>0</v>
      </c>
      <c r="H505" s="98">
        <f>SUM(H506)</f>
        <v>0</v>
      </c>
      <c r="I505" s="98">
        <f>SUM(I506)</f>
        <v>0</v>
      </c>
      <c r="J505" s="59"/>
    </row>
    <row r="506" spans="1:10" ht="12.75">
      <c r="A506" s="92">
        <v>3021</v>
      </c>
      <c r="B506" s="93" t="s">
        <v>156</v>
      </c>
      <c r="C506" s="94">
        <v>2</v>
      </c>
      <c r="D506" s="94">
        <v>1</v>
      </c>
      <c r="E506" s="95" t="s">
        <v>787</v>
      </c>
      <c r="F506" s="102" t="s">
        <v>68</v>
      </c>
      <c r="G506" s="78">
        <f t="shared" si="9"/>
        <v>0</v>
      </c>
      <c r="H506" s="98">
        <f>SUM(H508:H508)</f>
        <v>0</v>
      </c>
      <c r="I506" s="98">
        <f>SUM(I508:I508)</f>
        <v>0</v>
      </c>
      <c r="J506" s="59"/>
    </row>
    <row r="507" spans="1:10" ht="23.25" customHeight="1">
      <c r="A507" s="92"/>
      <c r="B507" s="93"/>
      <c r="C507" s="94"/>
      <c r="D507" s="94"/>
      <c r="E507" s="95" t="s">
        <v>968</v>
      </c>
      <c r="F507" s="96"/>
      <c r="G507" s="78"/>
      <c r="H507" s="98"/>
      <c r="I507" s="98"/>
      <c r="J507" s="59"/>
    </row>
    <row r="508" spans="1:10" ht="12.75">
      <c r="A508" s="92"/>
      <c r="B508" s="93"/>
      <c r="C508" s="94"/>
      <c r="D508" s="94"/>
      <c r="E508" s="95" t="s">
        <v>126</v>
      </c>
      <c r="F508" s="96"/>
      <c r="G508" s="78">
        <f t="shared" si="9"/>
        <v>0</v>
      </c>
      <c r="H508" s="98"/>
      <c r="I508" s="98"/>
      <c r="J508" s="59"/>
    </row>
    <row r="509" spans="1:10" ht="12.75">
      <c r="A509" s="88">
        <v>3030</v>
      </c>
      <c r="B509" s="83" t="s">
        <v>156</v>
      </c>
      <c r="C509" s="84">
        <v>3</v>
      </c>
      <c r="D509" s="84">
        <v>0</v>
      </c>
      <c r="E509" s="89" t="s">
        <v>788</v>
      </c>
      <c r="F509" s="89" t="s">
        <v>69</v>
      </c>
      <c r="G509" s="78">
        <f t="shared" si="9"/>
        <v>0</v>
      </c>
      <c r="H509" s="98">
        <f>SUM(H510)</f>
        <v>0</v>
      </c>
      <c r="I509" s="98">
        <f>SUM(I510)</f>
        <v>0</v>
      </c>
      <c r="J509" s="59"/>
    </row>
    <row r="510" spans="1:10" s="91" customFormat="1" ht="12.75">
      <c r="A510" s="92">
        <v>3031</v>
      </c>
      <c r="B510" s="93" t="s">
        <v>156</v>
      </c>
      <c r="C510" s="94">
        <v>3</v>
      </c>
      <c r="D510" s="94">
        <v>1</v>
      </c>
      <c r="E510" s="95" t="s">
        <v>789</v>
      </c>
      <c r="F510" s="89"/>
      <c r="G510" s="78">
        <f t="shared" si="9"/>
        <v>0</v>
      </c>
      <c r="H510" s="135"/>
      <c r="I510" s="135"/>
      <c r="J510" s="90"/>
    </row>
    <row r="511" spans="1:10" ht="12.75">
      <c r="A511" s="88">
        <v>3040</v>
      </c>
      <c r="B511" s="83" t="s">
        <v>156</v>
      </c>
      <c r="C511" s="84">
        <v>4</v>
      </c>
      <c r="D511" s="84">
        <v>0</v>
      </c>
      <c r="E511" s="131" t="s">
        <v>790</v>
      </c>
      <c r="F511" s="89" t="s">
        <v>70</v>
      </c>
      <c r="G511" s="78">
        <f t="shared" si="9"/>
        <v>0</v>
      </c>
      <c r="H511" s="98">
        <f>SUM(H512)</f>
        <v>0</v>
      </c>
      <c r="I511" s="98">
        <f>SUM(I512)</f>
        <v>0</v>
      </c>
      <c r="J511" s="59"/>
    </row>
    <row r="512" spans="1:10" ht="12.75">
      <c r="A512" s="92">
        <v>3041</v>
      </c>
      <c r="B512" s="93" t="s">
        <v>156</v>
      </c>
      <c r="C512" s="94">
        <v>4</v>
      </c>
      <c r="D512" s="94">
        <v>1</v>
      </c>
      <c r="E512" s="95" t="s">
        <v>791</v>
      </c>
      <c r="F512" s="102" t="s">
        <v>71</v>
      </c>
      <c r="G512" s="78">
        <f t="shared" si="9"/>
        <v>0</v>
      </c>
      <c r="H512" s="98">
        <f>SUM(H514:H514)</f>
        <v>0</v>
      </c>
      <c r="I512" s="98">
        <f>SUM(I514:I514)</f>
        <v>0</v>
      </c>
      <c r="J512" s="59"/>
    </row>
    <row r="513" spans="1:10" ht="23.25" customHeight="1">
      <c r="A513" s="92"/>
      <c r="B513" s="93"/>
      <c r="C513" s="94"/>
      <c r="D513" s="94"/>
      <c r="E513" s="95" t="s">
        <v>968</v>
      </c>
      <c r="F513" s="96"/>
      <c r="G513" s="78"/>
      <c r="H513" s="98"/>
      <c r="I513" s="98"/>
      <c r="J513" s="59"/>
    </row>
    <row r="514" spans="1:10" ht="12.75">
      <c r="A514" s="92"/>
      <c r="B514" s="93"/>
      <c r="C514" s="94"/>
      <c r="D514" s="94"/>
      <c r="E514" s="95" t="s">
        <v>126</v>
      </c>
      <c r="F514" s="96"/>
      <c r="G514" s="78">
        <f t="shared" si="9"/>
        <v>0</v>
      </c>
      <c r="H514" s="98"/>
      <c r="I514" s="98"/>
      <c r="J514" s="59"/>
    </row>
    <row r="515" spans="1:10" ht="12.75">
      <c r="A515" s="88">
        <v>3050</v>
      </c>
      <c r="B515" s="83" t="s">
        <v>156</v>
      </c>
      <c r="C515" s="84">
        <v>5</v>
      </c>
      <c r="D515" s="84">
        <v>0</v>
      </c>
      <c r="E515" s="89" t="s">
        <v>792</v>
      </c>
      <c r="F515" s="89" t="s">
        <v>72</v>
      </c>
      <c r="G515" s="78">
        <f t="shared" si="9"/>
        <v>0</v>
      </c>
      <c r="H515" s="98">
        <f>SUM(H516)</f>
        <v>0</v>
      </c>
      <c r="I515" s="98">
        <f>SUM(I516)</f>
        <v>0</v>
      </c>
      <c r="J515" s="59"/>
    </row>
    <row r="516" spans="1:10" ht="12.75">
      <c r="A516" s="92">
        <v>3051</v>
      </c>
      <c r="B516" s="93" t="s">
        <v>156</v>
      </c>
      <c r="C516" s="94">
        <v>5</v>
      </c>
      <c r="D516" s="94">
        <v>1</v>
      </c>
      <c r="E516" s="95" t="s">
        <v>793</v>
      </c>
      <c r="F516" s="102" t="s">
        <v>72</v>
      </c>
      <c r="G516" s="78">
        <f t="shared" si="9"/>
        <v>0</v>
      </c>
      <c r="H516" s="98">
        <f>SUM(H518:H518)</f>
        <v>0</v>
      </c>
      <c r="I516" s="98">
        <f>SUM(I518:I518)</f>
        <v>0</v>
      </c>
      <c r="J516" s="59"/>
    </row>
    <row r="517" spans="1:10" ht="23.25" customHeight="1">
      <c r="A517" s="92"/>
      <c r="B517" s="93"/>
      <c r="C517" s="94"/>
      <c r="D517" s="94"/>
      <c r="E517" s="95" t="s">
        <v>968</v>
      </c>
      <c r="F517" s="96"/>
      <c r="G517" s="78"/>
      <c r="H517" s="98"/>
      <c r="I517" s="98"/>
      <c r="J517" s="59"/>
    </row>
    <row r="518" spans="1:10" ht="12.75">
      <c r="A518" s="92"/>
      <c r="B518" s="93"/>
      <c r="C518" s="94"/>
      <c r="D518" s="94"/>
      <c r="E518" s="95" t="s">
        <v>126</v>
      </c>
      <c r="F518" s="96"/>
      <c r="G518" s="78">
        <f t="shared" si="9"/>
        <v>0</v>
      </c>
      <c r="H518" s="98"/>
      <c r="I518" s="98"/>
      <c r="J518" s="59"/>
    </row>
    <row r="519" spans="1:10" ht="12.75">
      <c r="A519" s="88">
        <v>3060</v>
      </c>
      <c r="B519" s="83" t="s">
        <v>156</v>
      </c>
      <c r="C519" s="84">
        <v>6</v>
      </c>
      <c r="D519" s="84">
        <v>0</v>
      </c>
      <c r="E519" s="89" t="s">
        <v>794</v>
      </c>
      <c r="F519" s="89" t="s">
        <v>73</v>
      </c>
      <c r="G519" s="78">
        <f t="shared" si="9"/>
        <v>0</v>
      </c>
      <c r="H519" s="98">
        <f>SUM(H520)</f>
        <v>0</v>
      </c>
      <c r="I519" s="98">
        <f>SUM(I520)</f>
        <v>0</v>
      </c>
      <c r="J519" s="59"/>
    </row>
    <row r="520" spans="1:10" ht="12.75">
      <c r="A520" s="92">
        <v>3061</v>
      </c>
      <c r="B520" s="93" t="s">
        <v>156</v>
      </c>
      <c r="C520" s="94">
        <v>6</v>
      </c>
      <c r="D520" s="94">
        <v>1</v>
      </c>
      <c r="E520" s="95" t="s">
        <v>795</v>
      </c>
      <c r="F520" s="102" t="s">
        <v>73</v>
      </c>
      <c r="G520" s="78">
        <f t="shared" si="9"/>
        <v>0</v>
      </c>
      <c r="H520" s="98">
        <f>SUM(H522:H522)</f>
        <v>0</v>
      </c>
      <c r="I520" s="98">
        <f>SUM(I522:I522)</f>
        <v>0</v>
      </c>
      <c r="J520" s="59"/>
    </row>
    <row r="521" spans="1:10" ht="25.5" customHeight="1">
      <c r="A521" s="92"/>
      <c r="B521" s="93"/>
      <c r="C521" s="94"/>
      <c r="D521" s="94"/>
      <c r="E521" s="95" t="s">
        <v>968</v>
      </c>
      <c r="F521" s="96"/>
      <c r="G521" s="78"/>
      <c r="H521" s="98"/>
      <c r="I521" s="98"/>
      <c r="J521" s="59"/>
    </row>
    <row r="522" spans="1:10" ht="12.75">
      <c r="A522" s="92"/>
      <c r="B522" s="93"/>
      <c r="C522" s="94"/>
      <c r="D522" s="94"/>
      <c r="E522" s="95" t="s">
        <v>126</v>
      </c>
      <c r="F522" s="96"/>
      <c r="G522" s="78">
        <f t="shared" si="9"/>
        <v>0</v>
      </c>
      <c r="H522" s="98"/>
      <c r="I522" s="98"/>
      <c r="J522" s="59"/>
    </row>
    <row r="523" spans="1:10" ht="25.5">
      <c r="A523" s="88">
        <v>3070</v>
      </c>
      <c r="B523" s="83" t="s">
        <v>156</v>
      </c>
      <c r="C523" s="84">
        <v>7</v>
      </c>
      <c r="D523" s="84">
        <v>0</v>
      </c>
      <c r="E523" s="89" t="s">
        <v>796</v>
      </c>
      <c r="F523" s="89" t="s">
        <v>74</v>
      </c>
      <c r="G523" s="78">
        <f t="shared" si="9"/>
        <v>5000</v>
      </c>
      <c r="H523" s="78">
        <f>SUM(H524)</f>
        <v>5000</v>
      </c>
      <c r="I523" s="98">
        <f>SUM(I524)</f>
        <v>0</v>
      </c>
      <c r="J523" s="59"/>
    </row>
    <row r="524" spans="1:10" ht="25.5">
      <c r="A524" s="92">
        <v>3071</v>
      </c>
      <c r="B524" s="93" t="s">
        <v>156</v>
      </c>
      <c r="C524" s="94">
        <v>7</v>
      </c>
      <c r="D524" s="94">
        <v>1</v>
      </c>
      <c r="E524" s="95" t="s">
        <v>797</v>
      </c>
      <c r="F524" s="102" t="s">
        <v>75</v>
      </c>
      <c r="G524" s="78">
        <f t="shared" si="9"/>
        <v>5000</v>
      </c>
      <c r="H524" s="78">
        <f>SUM(H526:H527)</f>
        <v>5000</v>
      </c>
      <c r="I524" s="98">
        <f>SUM(I527:I527)</f>
        <v>0</v>
      </c>
      <c r="J524" s="59"/>
    </row>
    <row r="525" spans="1:10" ht="23.25" customHeight="1">
      <c r="A525" s="92"/>
      <c r="B525" s="93"/>
      <c r="C525" s="94"/>
      <c r="D525" s="94"/>
      <c r="E525" s="95" t="s">
        <v>968</v>
      </c>
      <c r="F525" s="96"/>
      <c r="G525" s="78"/>
      <c r="H525" s="78"/>
      <c r="I525" s="98"/>
      <c r="J525" s="59"/>
    </row>
    <row r="526" spans="1:10" ht="25.5">
      <c r="A526" s="92"/>
      <c r="B526" s="93"/>
      <c r="C526" s="94"/>
      <c r="D526" s="94">
        <v>4727</v>
      </c>
      <c r="E526" s="97" t="s">
        <v>896</v>
      </c>
      <c r="F526" s="96"/>
      <c r="G526" s="78">
        <f>SUM(H526:I526)</f>
        <v>1500</v>
      </c>
      <c r="H526" s="78">
        <v>1500</v>
      </c>
      <c r="I526" s="98"/>
      <c r="J526" s="59"/>
    </row>
    <row r="527" spans="1:10" ht="12.75">
      <c r="A527" s="92"/>
      <c r="B527" s="93"/>
      <c r="C527" s="94"/>
      <c r="D527" s="94">
        <v>4729</v>
      </c>
      <c r="E527" s="103" t="s">
        <v>898</v>
      </c>
      <c r="F527" s="96"/>
      <c r="G527" s="78">
        <f>SUM(H527:I527)</f>
        <v>3500</v>
      </c>
      <c r="H527" s="78">
        <v>3500</v>
      </c>
      <c r="I527" s="98"/>
      <c r="J527" s="59"/>
    </row>
    <row r="528" spans="1:10" ht="38.25">
      <c r="A528" s="88">
        <v>3080</v>
      </c>
      <c r="B528" s="83" t="s">
        <v>156</v>
      </c>
      <c r="C528" s="84">
        <v>8</v>
      </c>
      <c r="D528" s="84">
        <v>0</v>
      </c>
      <c r="E528" s="89" t="s">
        <v>799</v>
      </c>
      <c r="F528" s="89" t="s">
        <v>76</v>
      </c>
      <c r="G528" s="78">
        <f t="shared" si="9"/>
        <v>0</v>
      </c>
      <c r="H528" s="98">
        <f>SUM(H529)</f>
        <v>0</v>
      </c>
      <c r="I528" s="98">
        <f>SUM(I529)</f>
        <v>0</v>
      </c>
      <c r="J528" s="59"/>
    </row>
    <row r="529" spans="1:10" ht="25.5" customHeight="1">
      <c r="A529" s="92">
        <v>3081</v>
      </c>
      <c r="B529" s="93" t="s">
        <v>156</v>
      </c>
      <c r="C529" s="94">
        <v>8</v>
      </c>
      <c r="D529" s="94">
        <v>1</v>
      </c>
      <c r="E529" s="95" t="s">
        <v>799</v>
      </c>
      <c r="F529" s="102" t="s">
        <v>77</v>
      </c>
      <c r="G529" s="78">
        <f t="shared" si="9"/>
        <v>0</v>
      </c>
      <c r="H529" s="98">
        <f>SUM(H530)</f>
        <v>0</v>
      </c>
      <c r="I529" s="98">
        <f>SUM(I530)</f>
        <v>0</v>
      </c>
      <c r="J529" s="59"/>
    </row>
    <row r="530" spans="1:10" ht="25.5">
      <c r="A530" s="88">
        <v>3090</v>
      </c>
      <c r="B530" s="83" t="s">
        <v>156</v>
      </c>
      <c r="C530" s="82">
        <v>9</v>
      </c>
      <c r="D530" s="84">
        <v>0</v>
      </c>
      <c r="E530" s="89" t="s">
        <v>981</v>
      </c>
      <c r="F530" s="89" t="s">
        <v>78</v>
      </c>
      <c r="G530" s="78">
        <f t="shared" si="9"/>
        <v>0</v>
      </c>
      <c r="H530" s="98">
        <f>SUM(H531+H534)</f>
        <v>0</v>
      </c>
      <c r="I530" s="98">
        <f>SUM(I531+I534)</f>
        <v>0</v>
      </c>
      <c r="J530" s="59"/>
    </row>
    <row r="531" spans="1:10" ht="25.5">
      <c r="A531" s="92">
        <v>3091</v>
      </c>
      <c r="B531" s="93" t="s">
        <v>156</v>
      </c>
      <c r="C531" s="69">
        <v>9</v>
      </c>
      <c r="D531" s="94">
        <v>1</v>
      </c>
      <c r="E531" s="95" t="s">
        <v>982</v>
      </c>
      <c r="F531" s="102" t="s">
        <v>79</v>
      </c>
      <c r="G531" s="78">
        <f t="shared" si="9"/>
        <v>0</v>
      </c>
      <c r="H531" s="98">
        <f>SUM(H533:H533)</f>
        <v>0</v>
      </c>
      <c r="I531" s="98">
        <f>SUM(I533:I533)</f>
        <v>0</v>
      </c>
      <c r="J531" s="59"/>
    </row>
    <row r="532" spans="1:10" ht="24" customHeight="1">
      <c r="A532" s="92"/>
      <c r="B532" s="93"/>
      <c r="C532" s="94"/>
      <c r="D532" s="94"/>
      <c r="E532" s="95" t="s">
        <v>968</v>
      </c>
      <c r="F532" s="96"/>
      <c r="G532" s="78"/>
      <c r="H532" s="98"/>
      <c r="I532" s="98"/>
      <c r="J532" s="59"/>
    </row>
    <row r="533" spans="1:10" ht="12.75">
      <c r="A533" s="92"/>
      <c r="B533" s="93"/>
      <c r="C533" s="94"/>
      <c r="D533" s="94"/>
      <c r="E533" s="95" t="s">
        <v>126</v>
      </c>
      <c r="F533" s="96"/>
      <c r="G533" s="78">
        <f t="shared" si="9"/>
        <v>0</v>
      </c>
      <c r="H533" s="98"/>
      <c r="I533" s="98"/>
      <c r="J533" s="59"/>
    </row>
    <row r="534" spans="1:10" ht="21.75" customHeight="1">
      <c r="A534" s="92">
        <v>3092</v>
      </c>
      <c r="B534" s="93" t="s">
        <v>156</v>
      </c>
      <c r="C534" s="69">
        <v>9</v>
      </c>
      <c r="D534" s="94">
        <v>2</v>
      </c>
      <c r="E534" s="95" t="s">
        <v>983</v>
      </c>
      <c r="F534" s="102"/>
      <c r="G534" s="78">
        <f t="shared" si="9"/>
        <v>0</v>
      </c>
      <c r="H534" s="98">
        <f>SUM(H536:H536)</f>
        <v>0</v>
      </c>
      <c r="I534" s="98">
        <f>SUM(I536:I536)</f>
        <v>0</v>
      </c>
      <c r="J534" s="59"/>
    </row>
    <row r="535" spans="1:10" ht="23.25" customHeight="1">
      <c r="A535" s="92"/>
      <c r="B535" s="93"/>
      <c r="C535" s="94"/>
      <c r="D535" s="94"/>
      <c r="E535" s="95" t="s">
        <v>968</v>
      </c>
      <c r="F535" s="96"/>
      <c r="G535" s="78"/>
      <c r="H535" s="98"/>
      <c r="I535" s="98"/>
      <c r="J535" s="59"/>
    </row>
    <row r="536" spans="1:10" ht="12.75">
      <c r="A536" s="92"/>
      <c r="B536" s="93"/>
      <c r="C536" s="94"/>
      <c r="D536" s="94"/>
      <c r="E536" s="95" t="s">
        <v>126</v>
      </c>
      <c r="F536" s="96"/>
      <c r="G536" s="78">
        <f t="shared" si="9"/>
        <v>0</v>
      </c>
      <c r="H536" s="98"/>
      <c r="I536" s="98"/>
      <c r="J536" s="59"/>
    </row>
    <row r="537" spans="1:10" s="87" customFormat="1" ht="38.25">
      <c r="A537" s="82">
        <v>3100</v>
      </c>
      <c r="B537" s="83" t="s">
        <v>157</v>
      </c>
      <c r="C537" s="83">
        <v>0</v>
      </c>
      <c r="D537" s="83">
        <v>0</v>
      </c>
      <c r="E537" s="136" t="s">
        <v>984</v>
      </c>
      <c r="F537" s="137"/>
      <c r="G537" s="78">
        <f t="shared" si="9"/>
        <v>550.2</v>
      </c>
      <c r="H537" s="78">
        <f>SUM(H538)</f>
        <v>550.2</v>
      </c>
      <c r="I537" s="78">
        <f>SUM(I538)</f>
        <v>0</v>
      </c>
      <c r="J537" s="86"/>
    </row>
    <row r="538" spans="1:10" ht="25.5">
      <c r="A538" s="88">
        <v>3110</v>
      </c>
      <c r="B538" s="138" t="s">
        <v>157</v>
      </c>
      <c r="C538" s="138">
        <v>1</v>
      </c>
      <c r="D538" s="138">
        <v>0</v>
      </c>
      <c r="E538" s="127" t="s">
        <v>801</v>
      </c>
      <c r="F538" s="102"/>
      <c r="G538" s="78">
        <f>SUM(H538:I538)</f>
        <v>550.2</v>
      </c>
      <c r="H538" s="78">
        <f>SUM(H539)</f>
        <v>550.2</v>
      </c>
      <c r="I538" s="98">
        <f>SUM(I539)</f>
        <v>0</v>
      </c>
      <c r="J538" s="59"/>
    </row>
    <row r="539" spans="1:10" ht="12.75">
      <c r="A539" s="92">
        <v>3112</v>
      </c>
      <c r="B539" s="139" t="s">
        <v>157</v>
      </c>
      <c r="C539" s="139">
        <v>1</v>
      </c>
      <c r="D539" s="139">
        <v>2</v>
      </c>
      <c r="E539" s="128" t="s">
        <v>802</v>
      </c>
      <c r="F539" s="102"/>
      <c r="G539" s="78">
        <f t="shared" si="9"/>
        <v>550.2</v>
      </c>
      <c r="H539" s="78">
        <f>SUM(H541:H541)</f>
        <v>550.2</v>
      </c>
      <c r="I539" s="98">
        <f>SUM(I541:I541)</f>
        <v>0</v>
      </c>
      <c r="J539" s="59"/>
    </row>
    <row r="540" spans="1:10" ht="24" customHeight="1">
      <c r="A540" s="92"/>
      <c r="B540" s="93"/>
      <c r="C540" s="94"/>
      <c r="D540" s="94"/>
      <c r="E540" s="95" t="s">
        <v>968</v>
      </c>
      <c r="F540" s="96"/>
      <c r="G540" s="78"/>
      <c r="H540" s="78"/>
      <c r="I540" s="98"/>
      <c r="J540" s="59"/>
    </row>
    <row r="541" spans="1:10" ht="12.75">
      <c r="A541" s="92"/>
      <c r="B541" s="93"/>
      <c r="C541" s="94"/>
      <c r="D541" s="94">
        <v>4891</v>
      </c>
      <c r="E541" s="128" t="s">
        <v>802</v>
      </c>
      <c r="F541" s="96"/>
      <c r="G541" s="78">
        <f t="shared" si="9"/>
        <v>550.2</v>
      </c>
      <c r="H541" s="78">
        <v>550.2</v>
      </c>
      <c r="I541" s="98"/>
      <c r="J541" s="59"/>
    </row>
    <row r="542" spans="2:4" ht="12.75">
      <c r="B542" s="140"/>
      <c r="C542" s="141"/>
      <c r="D542" s="142"/>
    </row>
    <row r="543" spans="3:4" ht="12.75">
      <c r="C543" s="141"/>
      <c r="D543" s="142"/>
    </row>
    <row r="544" spans="3:5" ht="12.75">
      <c r="C544" s="141"/>
      <c r="D544" s="142"/>
      <c r="E544" s="7"/>
    </row>
  </sheetData>
  <sheetProtection/>
  <mergeCells count="12">
    <mergeCell ref="G2:I2"/>
    <mergeCell ref="H6:I6"/>
    <mergeCell ref="A1:I1"/>
    <mergeCell ref="A3:I3"/>
    <mergeCell ref="H5:I5"/>
    <mergeCell ref="A6:A7"/>
    <mergeCell ref="E6:E7"/>
    <mergeCell ref="F6:F7"/>
    <mergeCell ref="G6:G7"/>
    <mergeCell ref="B6:B7"/>
    <mergeCell ref="C6:C7"/>
    <mergeCell ref="D6:D7"/>
  </mergeCells>
  <printOptions/>
  <pageMargins left="0.7874015748031497" right="0.2755905511811024" top="0.3937007874015748" bottom="0.45" header="0.15748031496062992" footer="0.17"/>
  <pageSetup firstPageNumber="25" useFirstPageNumber="1" horizontalDpi="600" verticalDpi="600" orientation="portrait" paperSize="9" scale="95" r:id="rId1"/>
  <headerFooter alignWithMargins="0">
    <oddFooter>&amp;CPage &amp;P&amp;RBudge-2021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5"/>
  <sheetViews>
    <sheetView zoomScalePageLayoutView="0" workbookViewId="0" topLeftCell="A172">
      <selection activeCell="A172" sqref="A1:IV16384"/>
    </sheetView>
  </sheetViews>
  <sheetFormatPr defaultColWidth="9.140625" defaultRowHeight="12.75"/>
  <cols>
    <col min="1" max="1" width="4.421875" style="323" customWidth="1"/>
    <col min="2" max="2" width="3.28125" style="333" customWidth="1"/>
    <col min="3" max="3" width="2.7109375" style="334" customWidth="1"/>
    <col min="4" max="4" width="4.421875" style="335" customWidth="1"/>
    <col min="5" max="5" width="40.57421875" style="327" customWidth="1"/>
    <col min="6" max="8" width="8.57421875" style="328" customWidth="1"/>
    <col min="9" max="9" width="10.140625" style="328" customWidth="1"/>
    <col min="10" max="10" width="8.57421875" style="328" customWidth="1"/>
    <col min="11" max="11" width="0.13671875" style="307" hidden="1" customWidth="1"/>
    <col min="12" max="12" width="9.7109375" style="307" hidden="1" customWidth="1"/>
    <col min="13" max="13" width="10.140625" style="307" hidden="1" customWidth="1"/>
    <col min="14" max="14" width="9.140625" style="329" hidden="1" customWidth="1"/>
    <col min="15" max="16384" width="9.140625" style="307" customWidth="1"/>
  </cols>
  <sheetData>
    <row r="1" spans="1:256" ht="15">
      <c r="A1" s="299"/>
      <c r="B1" s="299"/>
      <c r="C1" s="299"/>
      <c r="D1" s="299"/>
      <c r="E1" s="299"/>
      <c r="F1" s="429"/>
      <c r="G1" s="429"/>
      <c r="H1" s="429"/>
      <c r="I1" s="429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436"/>
      <c r="EQ1" s="436"/>
      <c r="ER1" s="436"/>
      <c r="ES1" s="436"/>
      <c r="ET1" s="436"/>
      <c r="EU1" s="436"/>
      <c r="EV1" s="436"/>
      <c r="EW1" s="436"/>
      <c r="EX1" s="436"/>
      <c r="EY1" s="436"/>
      <c r="EZ1" s="436"/>
      <c r="FA1" s="436"/>
      <c r="FB1" s="436"/>
      <c r="FC1" s="436"/>
      <c r="FD1" s="436"/>
      <c r="FE1" s="436"/>
      <c r="FF1" s="436"/>
      <c r="FG1" s="436"/>
      <c r="FH1" s="436"/>
      <c r="FI1" s="436"/>
      <c r="FJ1" s="436"/>
      <c r="FK1" s="436"/>
      <c r="FL1" s="436"/>
      <c r="FM1" s="436"/>
      <c r="FN1" s="436"/>
      <c r="FO1" s="436"/>
      <c r="FP1" s="436"/>
      <c r="FQ1" s="436"/>
      <c r="FR1" s="436"/>
      <c r="FS1" s="436"/>
      <c r="FT1" s="436"/>
      <c r="FU1" s="436"/>
      <c r="FV1" s="436"/>
      <c r="FW1" s="436"/>
      <c r="FX1" s="436"/>
      <c r="FY1" s="436"/>
      <c r="FZ1" s="436"/>
      <c r="GA1" s="436"/>
      <c r="GB1" s="436"/>
      <c r="GC1" s="436"/>
      <c r="GD1" s="436"/>
      <c r="GE1" s="436"/>
      <c r="GF1" s="436"/>
      <c r="GG1" s="436"/>
      <c r="GH1" s="436"/>
      <c r="GI1" s="436"/>
      <c r="GJ1" s="436"/>
      <c r="GK1" s="436"/>
      <c r="GL1" s="436"/>
      <c r="GM1" s="436"/>
      <c r="GN1" s="436"/>
      <c r="GO1" s="436"/>
      <c r="GP1" s="436"/>
      <c r="GQ1" s="436"/>
      <c r="GR1" s="436"/>
      <c r="GS1" s="436"/>
      <c r="GT1" s="436"/>
      <c r="GU1" s="436"/>
      <c r="GV1" s="436"/>
      <c r="GW1" s="436"/>
      <c r="GX1" s="436"/>
      <c r="GY1" s="436"/>
      <c r="GZ1" s="436"/>
      <c r="HA1" s="436"/>
      <c r="HB1" s="436"/>
      <c r="HC1" s="436"/>
      <c r="HD1" s="436"/>
      <c r="HE1" s="436"/>
      <c r="HF1" s="436"/>
      <c r="HG1" s="436"/>
      <c r="HH1" s="436"/>
      <c r="HI1" s="436"/>
      <c r="HJ1" s="436"/>
      <c r="HK1" s="436"/>
      <c r="HL1" s="436"/>
      <c r="HM1" s="436"/>
      <c r="HN1" s="436"/>
      <c r="HO1" s="436"/>
      <c r="HP1" s="436"/>
      <c r="HQ1" s="436"/>
      <c r="HR1" s="436"/>
      <c r="HS1" s="436"/>
      <c r="HT1" s="436"/>
      <c r="HU1" s="436"/>
      <c r="HV1" s="436"/>
      <c r="HW1" s="436"/>
      <c r="HX1" s="436"/>
      <c r="HY1" s="436"/>
      <c r="HZ1" s="436"/>
      <c r="IA1" s="436"/>
      <c r="IB1" s="436"/>
      <c r="IC1" s="436"/>
      <c r="ID1" s="436"/>
      <c r="IE1" s="436"/>
      <c r="IF1" s="436"/>
      <c r="IG1" s="436"/>
      <c r="IH1" s="436"/>
      <c r="II1" s="436"/>
      <c r="IJ1" s="436"/>
      <c r="IK1" s="436"/>
      <c r="IL1" s="436"/>
      <c r="IM1" s="436"/>
      <c r="IN1" s="436"/>
      <c r="IO1" s="436"/>
      <c r="IP1" s="436"/>
      <c r="IQ1" s="436"/>
      <c r="IR1" s="436"/>
      <c r="IS1" s="436"/>
      <c r="IT1" s="436"/>
      <c r="IU1" s="436"/>
      <c r="IV1" s="436"/>
    </row>
    <row r="2" spans="1:256" ht="15">
      <c r="A2" s="299"/>
      <c r="B2" s="299"/>
      <c r="C2" s="299"/>
      <c r="D2" s="299"/>
      <c r="E2" s="299"/>
      <c r="F2" s="437"/>
      <c r="G2" s="437"/>
      <c r="H2" s="437"/>
      <c r="I2" s="437"/>
      <c r="J2" s="438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</row>
    <row r="3" spans="1:256" ht="15">
      <c r="A3" s="299"/>
      <c r="B3" s="299"/>
      <c r="C3" s="299"/>
      <c r="D3" s="299"/>
      <c r="E3" s="299"/>
      <c r="F3" s="439"/>
      <c r="G3" s="439"/>
      <c r="H3" s="439"/>
      <c r="I3" s="439"/>
      <c r="J3" s="439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</row>
    <row r="4" spans="1:256" ht="15">
      <c r="A4" s="299"/>
      <c r="B4" s="299"/>
      <c r="C4" s="299"/>
      <c r="D4" s="299"/>
      <c r="E4" s="299"/>
      <c r="F4" s="440"/>
      <c r="G4" s="441"/>
      <c r="H4" s="441"/>
      <c r="I4" s="441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6"/>
      <c r="DJ4" s="436"/>
      <c r="DK4" s="436"/>
      <c r="DL4" s="436"/>
      <c r="DM4" s="436"/>
      <c r="DN4" s="436"/>
      <c r="DO4" s="436"/>
      <c r="DP4" s="436"/>
      <c r="DQ4" s="436"/>
      <c r="DR4" s="436"/>
      <c r="DS4" s="436"/>
      <c r="DT4" s="436"/>
      <c r="DU4" s="436"/>
      <c r="DV4" s="436"/>
      <c r="DW4" s="436"/>
      <c r="DX4" s="436"/>
      <c r="DY4" s="436"/>
      <c r="DZ4" s="436"/>
      <c r="EA4" s="436"/>
      <c r="EB4" s="436"/>
      <c r="EC4" s="436"/>
      <c r="ED4" s="436"/>
      <c r="EE4" s="436"/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  <c r="FV4" s="436"/>
      <c r="FW4" s="436"/>
      <c r="FX4" s="436"/>
      <c r="FY4" s="436"/>
      <c r="FZ4" s="436"/>
      <c r="GA4" s="436"/>
      <c r="GB4" s="436"/>
      <c r="GC4" s="436"/>
      <c r="GD4" s="436"/>
      <c r="GE4" s="436"/>
      <c r="GF4" s="436"/>
      <c r="GG4" s="436"/>
      <c r="GH4" s="436"/>
      <c r="GI4" s="436"/>
      <c r="GJ4" s="436"/>
      <c r="GK4" s="436"/>
      <c r="GL4" s="436"/>
      <c r="GM4" s="436"/>
      <c r="GN4" s="436"/>
      <c r="GO4" s="436"/>
      <c r="GP4" s="436"/>
      <c r="GQ4" s="436"/>
      <c r="GR4" s="436"/>
      <c r="GS4" s="436"/>
      <c r="GT4" s="436"/>
      <c r="GU4" s="436"/>
      <c r="GV4" s="436"/>
      <c r="GW4" s="436"/>
      <c r="GX4" s="436"/>
      <c r="GY4" s="436"/>
      <c r="GZ4" s="436"/>
      <c r="HA4" s="436"/>
      <c r="HB4" s="436"/>
      <c r="HC4" s="436"/>
      <c r="HD4" s="436"/>
      <c r="HE4" s="436"/>
      <c r="HF4" s="436"/>
      <c r="HG4" s="436"/>
      <c r="HH4" s="436"/>
      <c r="HI4" s="436"/>
      <c r="HJ4" s="436"/>
      <c r="HK4" s="436"/>
      <c r="HL4" s="436"/>
      <c r="HM4" s="436"/>
      <c r="HN4" s="436"/>
      <c r="HO4" s="436"/>
      <c r="HP4" s="436"/>
      <c r="HQ4" s="436"/>
      <c r="HR4" s="436"/>
      <c r="HS4" s="436"/>
      <c r="HT4" s="436"/>
      <c r="HU4" s="436"/>
      <c r="HV4" s="436"/>
      <c r="HW4" s="436"/>
      <c r="HX4" s="436"/>
      <c r="HY4" s="436"/>
      <c r="HZ4" s="436"/>
      <c r="IA4" s="436"/>
      <c r="IB4" s="436"/>
      <c r="IC4" s="436"/>
      <c r="ID4" s="436"/>
      <c r="IE4" s="436"/>
      <c r="IF4" s="436"/>
      <c r="IG4" s="436"/>
      <c r="IH4" s="436"/>
      <c r="II4" s="436"/>
      <c r="IJ4" s="436"/>
      <c r="IK4" s="436"/>
      <c r="IL4" s="436"/>
      <c r="IM4" s="436"/>
      <c r="IN4" s="436"/>
      <c r="IO4" s="436"/>
      <c r="IP4" s="436"/>
      <c r="IQ4" s="436"/>
      <c r="IR4" s="436"/>
      <c r="IS4" s="436"/>
      <c r="IT4" s="436"/>
      <c r="IU4" s="436"/>
      <c r="IV4" s="436"/>
    </row>
    <row r="5" spans="1:256" ht="15">
      <c r="A5" s="299"/>
      <c r="B5" s="299"/>
      <c r="C5" s="299"/>
      <c r="D5" s="299"/>
      <c r="E5" s="299"/>
      <c r="F5" s="442"/>
      <c r="G5" s="436"/>
      <c r="H5" s="441"/>
      <c r="I5" s="441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6"/>
      <c r="EF5" s="436"/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6"/>
      <c r="FL5" s="436"/>
      <c r="FM5" s="436"/>
      <c r="FN5" s="436"/>
      <c r="FO5" s="436"/>
      <c r="FP5" s="436"/>
      <c r="FQ5" s="436"/>
      <c r="FR5" s="436"/>
      <c r="FS5" s="436"/>
      <c r="FT5" s="436"/>
      <c r="FU5" s="436"/>
      <c r="FV5" s="436"/>
      <c r="FW5" s="436"/>
      <c r="FX5" s="436"/>
      <c r="FY5" s="436"/>
      <c r="FZ5" s="436"/>
      <c r="GA5" s="436"/>
      <c r="GB5" s="436"/>
      <c r="GC5" s="436"/>
      <c r="GD5" s="436"/>
      <c r="GE5" s="436"/>
      <c r="GF5" s="436"/>
      <c r="GG5" s="436"/>
      <c r="GH5" s="436"/>
      <c r="GI5" s="436"/>
      <c r="GJ5" s="436"/>
      <c r="GK5" s="436"/>
      <c r="GL5" s="436"/>
      <c r="GM5" s="436"/>
      <c r="GN5" s="436"/>
      <c r="GO5" s="436"/>
      <c r="GP5" s="436"/>
      <c r="GQ5" s="436"/>
      <c r="GR5" s="436"/>
      <c r="GS5" s="436"/>
      <c r="GT5" s="436"/>
      <c r="GU5" s="436"/>
      <c r="GV5" s="436"/>
      <c r="GW5" s="436"/>
      <c r="GX5" s="436"/>
      <c r="GY5" s="436"/>
      <c r="GZ5" s="436"/>
      <c r="HA5" s="436"/>
      <c r="HB5" s="436"/>
      <c r="HC5" s="436"/>
      <c r="HD5" s="436"/>
      <c r="HE5" s="436"/>
      <c r="HF5" s="436"/>
      <c r="HG5" s="436"/>
      <c r="HH5" s="436"/>
      <c r="HI5" s="436"/>
      <c r="HJ5" s="436"/>
      <c r="HK5" s="436"/>
      <c r="HL5" s="436"/>
      <c r="HM5" s="436"/>
      <c r="HN5" s="436"/>
      <c r="HO5" s="436"/>
      <c r="HP5" s="436"/>
      <c r="HQ5" s="436"/>
      <c r="HR5" s="436"/>
      <c r="HS5" s="436"/>
      <c r="HT5" s="436"/>
      <c r="HU5" s="436"/>
      <c r="HV5" s="436"/>
      <c r="HW5" s="436"/>
      <c r="HX5" s="436"/>
      <c r="HY5" s="436"/>
      <c r="HZ5" s="436"/>
      <c r="IA5" s="436"/>
      <c r="IB5" s="436"/>
      <c r="IC5" s="436"/>
      <c r="ID5" s="436"/>
      <c r="IE5" s="436"/>
      <c r="IF5" s="436"/>
      <c r="IG5" s="436"/>
      <c r="IH5" s="436"/>
      <c r="II5" s="436"/>
      <c r="IJ5" s="436"/>
      <c r="IK5" s="436"/>
      <c r="IL5" s="436"/>
      <c r="IM5" s="436"/>
      <c r="IN5" s="436"/>
      <c r="IO5" s="436"/>
      <c r="IP5" s="436"/>
      <c r="IQ5" s="436"/>
      <c r="IR5" s="436"/>
      <c r="IS5" s="436"/>
      <c r="IT5" s="436"/>
      <c r="IU5" s="436"/>
      <c r="IV5" s="436"/>
    </row>
    <row r="6" spans="1:256" ht="15">
      <c r="A6" s="299"/>
      <c r="B6" s="299"/>
      <c r="C6" s="299"/>
      <c r="D6" s="299"/>
      <c r="E6" s="299"/>
      <c r="F6" s="304"/>
      <c r="G6" s="304"/>
      <c r="H6" s="443"/>
      <c r="I6" s="443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6"/>
      <c r="CO6" s="436"/>
      <c r="CP6" s="436"/>
      <c r="CQ6" s="436"/>
      <c r="CR6" s="436"/>
      <c r="CS6" s="436"/>
      <c r="CT6" s="436"/>
      <c r="CU6" s="436"/>
      <c r="CV6" s="436"/>
      <c r="CW6" s="436"/>
      <c r="CX6" s="436"/>
      <c r="CY6" s="436"/>
      <c r="CZ6" s="436"/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6"/>
      <c r="FJ6" s="436"/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6"/>
      <c r="FV6" s="436"/>
      <c r="FW6" s="436"/>
      <c r="FX6" s="436"/>
      <c r="FY6" s="436"/>
      <c r="FZ6" s="436"/>
      <c r="GA6" s="436"/>
      <c r="GB6" s="436"/>
      <c r="GC6" s="436"/>
      <c r="GD6" s="436"/>
      <c r="GE6" s="436"/>
      <c r="GF6" s="436"/>
      <c r="GG6" s="436"/>
      <c r="GH6" s="436"/>
      <c r="GI6" s="436"/>
      <c r="GJ6" s="436"/>
      <c r="GK6" s="436"/>
      <c r="GL6" s="436"/>
      <c r="GM6" s="436"/>
      <c r="GN6" s="436"/>
      <c r="GO6" s="436"/>
      <c r="GP6" s="436"/>
      <c r="GQ6" s="436"/>
      <c r="GR6" s="436"/>
      <c r="GS6" s="436"/>
      <c r="GT6" s="436"/>
      <c r="GU6" s="436"/>
      <c r="GV6" s="436"/>
      <c r="GW6" s="436"/>
      <c r="GX6" s="436"/>
      <c r="GY6" s="436"/>
      <c r="GZ6" s="436"/>
      <c r="HA6" s="436"/>
      <c r="HB6" s="436"/>
      <c r="HC6" s="436"/>
      <c r="HD6" s="436"/>
      <c r="HE6" s="436"/>
      <c r="HF6" s="436"/>
      <c r="HG6" s="436"/>
      <c r="HH6" s="436"/>
      <c r="HI6" s="436"/>
      <c r="HJ6" s="436"/>
      <c r="HK6" s="436"/>
      <c r="HL6" s="436"/>
      <c r="HM6" s="436"/>
      <c r="HN6" s="436"/>
      <c r="HO6" s="436"/>
      <c r="HP6" s="436"/>
      <c r="HQ6" s="436"/>
      <c r="HR6" s="436"/>
      <c r="HS6" s="436"/>
      <c r="HT6" s="436"/>
      <c r="HU6" s="436"/>
      <c r="HV6" s="436"/>
      <c r="HW6" s="436"/>
      <c r="HX6" s="436"/>
      <c r="HY6" s="436"/>
      <c r="HZ6" s="436"/>
      <c r="IA6" s="436"/>
      <c r="IB6" s="436"/>
      <c r="IC6" s="436"/>
      <c r="ID6" s="436"/>
      <c r="IE6" s="436"/>
      <c r="IF6" s="436"/>
      <c r="IG6" s="436"/>
      <c r="IH6" s="436"/>
      <c r="II6" s="436"/>
      <c r="IJ6" s="436"/>
      <c r="IK6" s="436"/>
      <c r="IL6" s="436"/>
      <c r="IM6" s="436"/>
      <c r="IN6" s="436"/>
      <c r="IO6" s="436"/>
      <c r="IP6" s="436"/>
      <c r="IQ6" s="436"/>
      <c r="IR6" s="436"/>
      <c r="IS6" s="436"/>
      <c r="IT6" s="436"/>
      <c r="IU6" s="436"/>
      <c r="IV6" s="436"/>
    </row>
    <row r="7" spans="1:256" ht="15">
      <c r="A7" s="299"/>
      <c r="B7" s="299"/>
      <c r="C7" s="299"/>
      <c r="D7" s="299"/>
      <c r="E7" s="299"/>
      <c r="F7" s="304"/>
      <c r="G7" s="304"/>
      <c r="H7" s="443"/>
      <c r="I7" s="443"/>
      <c r="J7" s="443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  <c r="EZ7" s="436"/>
      <c r="FA7" s="436"/>
      <c r="FB7" s="436"/>
      <c r="FC7" s="436"/>
      <c r="FD7" s="436"/>
      <c r="FE7" s="436"/>
      <c r="FF7" s="436"/>
      <c r="FG7" s="436"/>
      <c r="FH7" s="436"/>
      <c r="FI7" s="436"/>
      <c r="FJ7" s="436"/>
      <c r="FK7" s="436"/>
      <c r="FL7" s="436"/>
      <c r="FM7" s="436"/>
      <c r="FN7" s="436"/>
      <c r="FO7" s="436"/>
      <c r="FP7" s="436"/>
      <c r="FQ7" s="436"/>
      <c r="FR7" s="436"/>
      <c r="FS7" s="436"/>
      <c r="FT7" s="436"/>
      <c r="FU7" s="436"/>
      <c r="FV7" s="436"/>
      <c r="FW7" s="436"/>
      <c r="FX7" s="436"/>
      <c r="FY7" s="436"/>
      <c r="FZ7" s="436"/>
      <c r="GA7" s="436"/>
      <c r="GB7" s="436"/>
      <c r="GC7" s="436"/>
      <c r="GD7" s="436"/>
      <c r="GE7" s="436"/>
      <c r="GF7" s="436"/>
      <c r="GG7" s="436"/>
      <c r="GH7" s="436"/>
      <c r="GI7" s="436"/>
      <c r="GJ7" s="436"/>
      <c r="GK7" s="436"/>
      <c r="GL7" s="436"/>
      <c r="GM7" s="436"/>
      <c r="GN7" s="436"/>
      <c r="GO7" s="436"/>
      <c r="GP7" s="436"/>
      <c r="GQ7" s="436"/>
      <c r="GR7" s="436"/>
      <c r="GS7" s="436"/>
      <c r="GT7" s="436"/>
      <c r="GU7" s="436"/>
      <c r="GV7" s="436"/>
      <c r="GW7" s="436"/>
      <c r="GX7" s="436"/>
      <c r="GY7" s="436"/>
      <c r="GZ7" s="436"/>
      <c r="HA7" s="436"/>
      <c r="HB7" s="436"/>
      <c r="HC7" s="436"/>
      <c r="HD7" s="436"/>
      <c r="HE7" s="436"/>
      <c r="HF7" s="436"/>
      <c r="HG7" s="436"/>
      <c r="HH7" s="436"/>
      <c r="HI7" s="436"/>
      <c r="HJ7" s="436"/>
      <c r="HK7" s="436"/>
      <c r="HL7" s="436"/>
      <c r="HM7" s="436"/>
      <c r="HN7" s="436"/>
      <c r="HO7" s="436"/>
      <c r="HP7" s="436"/>
      <c r="HQ7" s="436"/>
      <c r="HR7" s="436"/>
      <c r="HS7" s="436"/>
      <c r="HT7" s="436"/>
      <c r="HU7" s="436"/>
      <c r="HV7" s="436"/>
      <c r="HW7" s="436"/>
      <c r="HX7" s="436"/>
      <c r="HY7" s="436"/>
      <c r="HZ7" s="436"/>
      <c r="IA7" s="436"/>
      <c r="IB7" s="436"/>
      <c r="IC7" s="436"/>
      <c r="ID7" s="436"/>
      <c r="IE7" s="436"/>
      <c r="IF7" s="436"/>
      <c r="IG7" s="436"/>
      <c r="IH7" s="436"/>
      <c r="II7" s="436"/>
      <c r="IJ7" s="436"/>
      <c r="IK7" s="436"/>
      <c r="IL7" s="436"/>
      <c r="IM7" s="436"/>
      <c r="IN7" s="436"/>
      <c r="IO7" s="436"/>
      <c r="IP7" s="436"/>
      <c r="IQ7" s="436"/>
      <c r="IR7" s="436"/>
      <c r="IS7" s="436"/>
      <c r="IT7" s="436"/>
      <c r="IU7" s="436"/>
      <c r="IV7" s="436"/>
    </row>
    <row r="8" spans="1:256" ht="15">
      <c r="A8" s="299"/>
      <c r="B8" s="299"/>
      <c r="C8" s="299"/>
      <c r="D8" s="299"/>
      <c r="E8" s="299"/>
      <c r="F8" s="442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  <c r="FV8" s="436"/>
      <c r="FW8" s="436"/>
      <c r="FX8" s="436"/>
      <c r="FY8" s="436"/>
      <c r="FZ8" s="436"/>
      <c r="GA8" s="436"/>
      <c r="GB8" s="436"/>
      <c r="GC8" s="436"/>
      <c r="GD8" s="436"/>
      <c r="GE8" s="436"/>
      <c r="GF8" s="436"/>
      <c r="GG8" s="436"/>
      <c r="GH8" s="436"/>
      <c r="GI8" s="436"/>
      <c r="GJ8" s="436"/>
      <c r="GK8" s="436"/>
      <c r="GL8" s="436"/>
      <c r="GM8" s="436"/>
      <c r="GN8" s="436"/>
      <c r="GO8" s="436"/>
      <c r="GP8" s="436"/>
      <c r="GQ8" s="436"/>
      <c r="GR8" s="436"/>
      <c r="GS8" s="436"/>
      <c r="GT8" s="436"/>
      <c r="GU8" s="436"/>
      <c r="GV8" s="436"/>
      <c r="GW8" s="436"/>
      <c r="GX8" s="436"/>
      <c r="GY8" s="436"/>
      <c r="GZ8" s="436"/>
      <c r="HA8" s="436"/>
      <c r="HB8" s="436"/>
      <c r="HC8" s="436"/>
      <c r="HD8" s="436"/>
      <c r="HE8" s="436"/>
      <c r="HF8" s="436"/>
      <c r="HG8" s="436"/>
      <c r="HH8" s="436"/>
      <c r="HI8" s="436"/>
      <c r="HJ8" s="436"/>
      <c r="HK8" s="436"/>
      <c r="HL8" s="436"/>
      <c r="HM8" s="436"/>
      <c r="HN8" s="436"/>
      <c r="HO8" s="436"/>
      <c r="HP8" s="436"/>
      <c r="HQ8" s="436"/>
      <c r="HR8" s="436"/>
      <c r="HS8" s="436"/>
      <c r="HT8" s="436"/>
      <c r="HU8" s="436"/>
      <c r="HV8" s="436"/>
      <c r="HW8" s="436"/>
      <c r="HX8" s="436"/>
      <c r="HY8" s="436"/>
      <c r="HZ8" s="436"/>
      <c r="IA8" s="436"/>
      <c r="IB8" s="436"/>
      <c r="IC8" s="436"/>
      <c r="ID8" s="436"/>
      <c r="IE8" s="436"/>
      <c r="IF8" s="436"/>
      <c r="IG8" s="436"/>
      <c r="IH8" s="436"/>
      <c r="II8" s="436"/>
      <c r="IJ8" s="436"/>
      <c r="IK8" s="436"/>
      <c r="IL8" s="436"/>
      <c r="IM8" s="436"/>
      <c r="IN8" s="436"/>
      <c r="IO8" s="436"/>
      <c r="IP8" s="436"/>
      <c r="IQ8" s="436"/>
      <c r="IR8" s="436"/>
      <c r="IS8" s="436"/>
      <c r="IT8" s="436"/>
      <c r="IU8" s="436"/>
      <c r="IV8" s="436"/>
    </row>
    <row r="9" spans="1:256" ht="15">
      <c r="A9" s="444"/>
      <c r="B9" s="444"/>
      <c r="C9" s="444"/>
      <c r="D9" s="444"/>
      <c r="E9" s="444"/>
      <c r="F9" s="444"/>
      <c r="G9" s="444"/>
      <c r="H9" s="444"/>
      <c r="I9" s="444"/>
      <c r="J9" s="44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  <c r="EZ9" s="436"/>
      <c r="FA9" s="436"/>
      <c r="FB9" s="436"/>
      <c r="FC9" s="436"/>
      <c r="FD9" s="436"/>
      <c r="FE9" s="436"/>
      <c r="FF9" s="436"/>
      <c r="FG9" s="436"/>
      <c r="FH9" s="436"/>
      <c r="FI9" s="436"/>
      <c r="FJ9" s="436"/>
      <c r="FK9" s="436"/>
      <c r="FL9" s="436"/>
      <c r="FM9" s="436"/>
      <c r="FN9" s="436"/>
      <c r="FO9" s="436"/>
      <c r="FP9" s="436"/>
      <c r="FQ9" s="436"/>
      <c r="FR9" s="436"/>
      <c r="FS9" s="436"/>
      <c r="FT9" s="436"/>
      <c r="FU9" s="436"/>
      <c r="FV9" s="436"/>
      <c r="FW9" s="436"/>
      <c r="FX9" s="436"/>
      <c r="FY9" s="436"/>
      <c r="FZ9" s="436"/>
      <c r="GA9" s="436"/>
      <c r="GB9" s="436"/>
      <c r="GC9" s="436"/>
      <c r="GD9" s="436"/>
      <c r="GE9" s="436"/>
      <c r="GF9" s="436"/>
      <c r="GG9" s="436"/>
      <c r="GH9" s="436"/>
      <c r="GI9" s="436"/>
      <c r="GJ9" s="436"/>
      <c r="GK9" s="436"/>
      <c r="GL9" s="436"/>
      <c r="GM9" s="436"/>
      <c r="GN9" s="436"/>
      <c r="GO9" s="436"/>
      <c r="GP9" s="436"/>
      <c r="GQ9" s="436"/>
      <c r="GR9" s="436"/>
      <c r="GS9" s="436"/>
      <c r="GT9" s="436"/>
      <c r="GU9" s="436"/>
      <c r="GV9" s="436"/>
      <c r="GW9" s="436"/>
      <c r="GX9" s="436"/>
      <c r="GY9" s="436"/>
      <c r="GZ9" s="436"/>
      <c r="HA9" s="436"/>
      <c r="HB9" s="436"/>
      <c r="HC9" s="436"/>
      <c r="HD9" s="436"/>
      <c r="HE9" s="436"/>
      <c r="HF9" s="436"/>
      <c r="HG9" s="436"/>
      <c r="HH9" s="436"/>
      <c r="HI9" s="436"/>
      <c r="HJ9" s="436"/>
      <c r="HK9" s="436"/>
      <c r="HL9" s="436"/>
      <c r="HM9" s="436"/>
      <c r="HN9" s="436"/>
      <c r="HO9" s="436"/>
      <c r="HP9" s="436"/>
      <c r="HQ9" s="436"/>
      <c r="HR9" s="436"/>
      <c r="HS9" s="436"/>
      <c r="HT9" s="436"/>
      <c r="HU9" s="436"/>
      <c r="HV9" s="436"/>
      <c r="HW9" s="436"/>
      <c r="HX9" s="436"/>
      <c r="HY9" s="436"/>
      <c r="HZ9" s="436"/>
      <c r="IA9" s="436"/>
      <c r="IB9" s="436"/>
      <c r="IC9" s="436"/>
      <c r="ID9" s="436"/>
      <c r="IE9" s="436"/>
      <c r="IF9" s="436"/>
      <c r="IG9" s="436"/>
      <c r="IH9" s="436"/>
      <c r="II9" s="436"/>
      <c r="IJ9" s="436"/>
      <c r="IK9" s="436"/>
      <c r="IL9" s="436"/>
      <c r="IM9" s="436"/>
      <c r="IN9" s="436"/>
      <c r="IO9" s="436"/>
      <c r="IP9" s="436"/>
      <c r="IQ9" s="436"/>
      <c r="IR9" s="436"/>
      <c r="IS9" s="436"/>
      <c r="IT9" s="436"/>
      <c r="IU9" s="436"/>
      <c r="IV9" s="436"/>
    </row>
    <row r="10" spans="1:14" ht="15.75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305"/>
      <c r="L10" s="306"/>
      <c r="M10" s="306"/>
      <c r="N10" s="305"/>
    </row>
    <row r="11" spans="1:14" ht="15.75">
      <c r="A11" s="308"/>
      <c r="B11" s="309"/>
      <c r="C11" s="310"/>
      <c r="D11" s="310"/>
      <c r="E11" s="311"/>
      <c r="F11" s="312"/>
      <c r="G11" s="312"/>
      <c r="H11" s="435"/>
      <c r="I11" s="435"/>
      <c r="J11" s="435"/>
      <c r="K11" s="306"/>
      <c r="L11" s="445"/>
      <c r="M11" s="445"/>
      <c r="N11" s="305"/>
    </row>
    <row r="12" spans="1:256" ht="15">
      <c r="A12" s="446"/>
      <c r="B12" s="447"/>
      <c r="C12" s="448"/>
      <c r="D12" s="448"/>
      <c r="E12" s="449"/>
      <c r="F12" s="450"/>
      <c r="G12" s="450"/>
      <c r="H12" s="450"/>
      <c r="I12" s="450"/>
      <c r="J12" s="451"/>
      <c r="K12" s="452"/>
      <c r="L12" s="453"/>
      <c r="M12" s="453"/>
      <c r="N12" s="313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  <c r="IR12" s="314"/>
      <c r="IS12" s="314"/>
      <c r="IT12" s="314"/>
      <c r="IU12" s="314"/>
      <c r="IV12" s="314"/>
    </row>
    <row r="13" spans="1:256" ht="15">
      <c r="A13" s="446"/>
      <c r="B13" s="447"/>
      <c r="C13" s="448"/>
      <c r="D13" s="448"/>
      <c r="E13" s="449"/>
      <c r="F13" s="450"/>
      <c r="G13" s="450"/>
      <c r="H13" s="450"/>
      <c r="I13" s="450"/>
      <c r="J13" s="451"/>
      <c r="K13" s="452"/>
      <c r="L13" s="454"/>
      <c r="M13" s="454"/>
      <c r="N13" s="315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6"/>
      <c r="EF13" s="316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6"/>
      <c r="ET13" s="316"/>
      <c r="EU13" s="316"/>
      <c r="EV13" s="316"/>
      <c r="EW13" s="316"/>
      <c r="EX13" s="316"/>
      <c r="EY13" s="316"/>
      <c r="EZ13" s="316"/>
      <c r="FA13" s="316"/>
      <c r="FB13" s="316"/>
      <c r="FC13" s="316"/>
      <c r="FD13" s="316"/>
      <c r="FE13" s="316"/>
      <c r="FF13" s="316"/>
      <c r="FG13" s="316"/>
      <c r="FH13" s="316"/>
      <c r="FI13" s="316"/>
      <c r="FJ13" s="316"/>
      <c r="FK13" s="316"/>
      <c r="FL13" s="316"/>
      <c r="FM13" s="316"/>
      <c r="FN13" s="316"/>
      <c r="FO13" s="316"/>
      <c r="FP13" s="316"/>
      <c r="FQ13" s="316"/>
      <c r="FR13" s="316"/>
      <c r="FS13" s="316"/>
      <c r="FT13" s="316"/>
      <c r="FU13" s="316"/>
      <c r="FV13" s="316"/>
      <c r="FW13" s="316"/>
      <c r="FX13" s="316"/>
      <c r="FY13" s="316"/>
      <c r="FZ13" s="316"/>
      <c r="GA13" s="316"/>
      <c r="GB13" s="316"/>
      <c r="GC13" s="316"/>
      <c r="GD13" s="316"/>
      <c r="GE13" s="316"/>
      <c r="GF13" s="316"/>
      <c r="GG13" s="316"/>
      <c r="GH13" s="316"/>
      <c r="GI13" s="316"/>
      <c r="GJ13" s="316"/>
      <c r="GK13" s="316"/>
      <c r="GL13" s="316"/>
      <c r="GM13" s="316"/>
      <c r="GN13" s="316"/>
      <c r="GO13" s="316"/>
      <c r="GP13" s="316"/>
      <c r="GQ13" s="316"/>
      <c r="GR13" s="316"/>
      <c r="GS13" s="316"/>
      <c r="GT13" s="316"/>
      <c r="GU13" s="316"/>
      <c r="GV13" s="316"/>
      <c r="GW13" s="316"/>
      <c r="GX13" s="316"/>
      <c r="GY13" s="316"/>
      <c r="GZ13" s="316"/>
      <c r="HA13" s="316"/>
      <c r="HB13" s="316"/>
      <c r="HC13" s="316"/>
      <c r="HD13" s="316"/>
      <c r="HE13" s="316"/>
      <c r="HF13" s="316"/>
      <c r="HG13" s="316"/>
      <c r="HH13" s="316"/>
      <c r="HI13" s="316"/>
      <c r="HJ13" s="316"/>
      <c r="HK13" s="316"/>
      <c r="HL13" s="316"/>
      <c r="HM13" s="316"/>
      <c r="HN13" s="316"/>
      <c r="HO13" s="316"/>
      <c r="HP13" s="316"/>
      <c r="HQ13" s="316"/>
      <c r="HR13" s="316"/>
      <c r="HS13" s="316"/>
      <c r="HT13" s="316"/>
      <c r="HU13" s="316"/>
      <c r="HV13" s="316"/>
      <c r="HW13" s="316"/>
      <c r="HX13" s="316"/>
      <c r="HY13" s="316"/>
      <c r="HZ13" s="316"/>
      <c r="IA13" s="316"/>
      <c r="IB13" s="316"/>
      <c r="IC13" s="316"/>
      <c r="ID13" s="316"/>
      <c r="IE13" s="316"/>
      <c r="IF13" s="316"/>
      <c r="IG13" s="316"/>
      <c r="IH13" s="316"/>
      <c r="II13" s="316"/>
      <c r="IJ13" s="316"/>
      <c r="IK13" s="316"/>
      <c r="IL13" s="316"/>
      <c r="IM13" s="316"/>
      <c r="IN13" s="316"/>
      <c r="IO13" s="316"/>
      <c r="IP13" s="316"/>
      <c r="IQ13" s="316"/>
      <c r="IR13" s="316"/>
      <c r="IS13" s="316"/>
      <c r="IT13" s="316"/>
      <c r="IU13" s="316"/>
      <c r="IV13" s="316"/>
    </row>
    <row r="14" spans="1:256" ht="15">
      <c r="A14" s="455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317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</row>
    <row r="15" spans="1:256" ht="15.75">
      <c r="A15" s="456"/>
      <c r="B15" s="457"/>
      <c r="C15" s="458"/>
      <c r="D15" s="459"/>
      <c r="E15" s="460"/>
      <c r="F15" s="461"/>
      <c r="G15" s="461"/>
      <c r="H15" s="461"/>
      <c r="I15" s="461"/>
      <c r="J15" s="461"/>
      <c r="K15" s="462"/>
      <c r="L15" s="463"/>
      <c r="M15" s="463"/>
      <c r="N15" s="319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  <c r="FF15" s="320"/>
      <c r="FG15" s="320"/>
      <c r="FH15" s="320"/>
      <c r="FI15" s="320"/>
      <c r="FJ15" s="320"/>
      <c r="FK15" s="320"/>
      <c r="FL15" s="320"/>
      <c r="FM15" s="320"/>
      <c r="FN15" s="320"/>
      <c r="FO15" s="320"/>
      <c r="FP15" s="320"/>
      <c r="FQ15" s="320"/>
      <c r="FR15" s="320"/>
      <c r="FS15" s="320"/>
      <c r="FT15" s="320"/>
      <c r="FU15" s="320"/>
      <c r="FV15" s="320"/>
      <c r="FW15" s="320"/>
      <c r="FX15" s="320"/>
      <c r="FY15" s="320"/>
      <c r="FZ15" s="320"/>
      <c r="GA15" s="320"/>
      <c r="GB15" s="320"/>
      <c r="GC15" s="320"/>
      <c r="GD15" s="320"/>
      <c r="GE15" s="320"/>
      <c r="GF15" s="320"/>
      <c r="GG15" s="320"/>
      <c r="GH15" s="320"/>
      <c r="GI15" s="320"/>
      <c r="GJ15" s="320"/>
      <c r="GK15" s="320"/>
      <c r="GL15" s="320"/>
      <c r="GM15" s="320"/>
      <c r="GN15" s="320"/>
      <c r="GO15" s="320"/>
      <c r="GP15" s="320"/>
      <c r="GQ15" s="320"/>
      <c r="GR15" s="320"/>
      <c r="GS15" s="320"/>
      <c r="GT15" s="320"/>
      <c r="GU15" s="320"/>
      <c r="GV15" s="320"/>
      <c r="GW15" s="320"/>
      <c r="GX15" s="320"/>
      <c r="GY15" s="320"/>
      <c r="GZ15" s="320"/>
      <c r="HA15" s="320"/>
      <c r="HB15" s="320"/>
      <c r="HC15" s="320"/>
      <c r="HD15" s="320"/>
      <c r="HE15" s="320"/>
      <c r="HF15" s="320"/>
      <c r="HG15" s="320"/>
      <c r="HH15" s="320"/>
      <c r="HI15" s="320"/>
      <c r="HJ15" s="320"/>
      <c r="HK15" s="320"/>
      <c r="HL15" s="320"/>
      <c r="HM15" s="320"/>
      <c r="HN15" s="320"/>
      <c r="HO15" s="320"/>
      <c r="HP15" s="320"/>
      <c r="HQ15" s="320"/>
      <c r="HR15" s="320"/>
      <c r="HS15" s="320"/>
      <c r="HT15" s="320"/>
      <c r="HU15" s="320"/>
      <c r="HV15" s="320"/>
      <c r="HW15" s="320"/>
      <c r="HX15" s="320"/>
      <c r="HY15" s="320"/>
      <c r="HZ15" s="320"/>
      <c r="IA15" s="320"/>
      <c r="IB15" s="320"/>
      <c r="IC15" s="320"/>
      <c r="ID15" s="320"/>
      <c r="IE15" s="320"/>
      <c r="IF15" s="320"/>
      <c r="IG15" s="320"/>
      <c r="IH15" s="320"/>
      <c r="II15" s="320"/>
      <c r="IJ15" s="320"/>
      <c r="IK15" s="320"/>
      <c r="IL15" s="320"/>
      <c r="IM15" s="320"/>
      <c r="IN15" s="320"/>
      <c r="IO15" s="320"/>
      <c r="IP15" s="320"/>
      <c r="IQ15" s="320"/>
      <c r="IR15" s="320"/>
      <c r="IS15" s="320"/>
      <c r="IT15" s="320"/>
      <c r="IU15" s="320"/>
      <c r="IV15" s="320"/>
    </row>
    <row r="16" spans="1:256" ht="15">
      <c r="A16" s="464"/>
      <c r="B16" s="465"/>
      <c r="C16" s="466"/>
      <c r="D16" s="466"/>
      <c r="E16" s="467"/>
      <c r="F16" s="461"/>
      <c r="G16" s="461"/>
      <c r="H16" s="461"/>
      <c r="I16" s="461"/>
      <c r="J16" s="468"/>
      <c r="K16" s="462"/>
      <c r="L16" s="462"/>
      <c r="M16" s="462"/>
      <c r="N16" s="319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1"/>
      <c r="GO16" s="321"/>
      <c r="GP16" s="321"/>
      <c r="GQ16" s="321"/>
      <c r="GR16" s="321"/>
      <c r="GS16" s="321"/>
      <c r="GT16" s="321"/>
      <c r="GU16" s="321"/>
      <c r="GV16" s="321"/>
      <c r="GW16" s="321"/>
      <c r="GX16" s="321"/>
      <c r="GY16" s="321"/>
      <c r="GZ16" s="321"/>
      <c r="HA16" s="321"/>
      <c r="HB16" s="321"/>
      <c r="HC16" s="321"/>
      <c r="HD16" s="321"/>
      <c r="HE16" s="321"/>
      <c r="HF16" s="321"/>
      <c r="HG16" s="321"/>
      <c r="HH16" s="321"/>
      <c r="HI16" s="321"/>
      <c r="HJ16" s="321"/>
      <c r="HK16" s="321"/>
      <c r="HL16" s="321"/>
      <c r="HM16" s="321"/>
      <c r="HN16" s="321"/>
      <c r="HO16" s="321"/>
      <c r="HP16" s="321"/>
      <c r="HQ16" s="321"/>
      <c r="HR16" s="321"/>
      <c r="HS16" s="321"/>
      <c r="HT16" s="321"/>
      <c r="HU16" s="321"/>
      <c r="HV16" s="321"/>
      <c r="HW16" s="321"/>
      <c r="HX16" s="321"/>
      <c r="HY16" s="321"/>
      <c r="HZ16" s="321"/>
      <c r="IA16" s="321"/>
      <c r="IB16" s="321"/>
      <c r="IC16" s="321"/>
      <c r="ID16" s="321"/>
      <c r="IE16" s="321"/>
      <c r="IF16" s="321"/>
      <c r="IG16" s="321"/>
      <c r="IH16" s="321"/>
      <c r="II16" s="321"/>
      <c r="IJ16" s="321"/>
      <c r="IK16" s="321"/>
      <c r="IL16" s="321"/>
      <c r="IM16" s="321"/>
      <c r="IN16" s="321"/>
      <c r="IO16" s="321"/>
      <c r="IP16" s="321"/>
      <c r="IQ16" s="321"/>
      <c r="IR16" s="321"/>
      <c r="IS16" s="321"/>
      <c r="IT16" s="321"/>
      <c r="IU16" s="321"/>
      <c r="IV16" s="321"/>
    </row>
    <row r="17" spans="1:256" ht="41.25" customHeight="1">
      <c r="A17" s="469"/>
      <c r="B17" s="465"/>
      <c r="C17" s="466"/>
      <c r="D17" s="466"/>
      <c r="E17" s="470"/>
      <c r="F17" s="471"/>
      <c r="G17" s="471"/>
      <c r="H17" s="471"/>
      <c r="I17" s="471"/>
      <c r="J17" s="468"/>
      <c r="K17" s="462"/>
      <c r="L17" s="463"/>
      <c r="M17" s="463"/>
      <c r="N17" s="319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322"/>
      <c r="GF17" s="322"/>
      <c r="GG17" s="322"/>
      <c r="GH17" s="322"/>
      <c r="GI17" s="322"/>
      <c r="GJ17" s="322"/>
      <c r="GK17" s="322"/>
      <c r="GL17" s="322"/>
      <c r="GM17" s="322"/>
      <c r="GN17" s="322"/>
      <c r="GO17" s="322"/>
      <c r="GP17" s="322"/>
      <c r="GQ17" s="322"/>
      <c r="GR17" s="322"/>
      <c r="GS17" s="322"/>
      <c r="GT17" s="322"/>
      <c r="GU17" s="322"/>
      <c r="GV17" s="322"/>
      <c r="GW17" s="322"/>
      <c r="GX17" s="322"/>
      <c r="GY17" s="322"/>
      <c r="GZ17" s="322"/>
      <c r="HA17" s="322"/>
      <c r="HB17" s="322"/>
      <c r="HC17" s="322"/>
      <c r="HD17" s="322"/>
      <c r="HE17" s="322"/>
      <c r="HF17" s="322"/>
      <c r="HG17" s="322"/>
      <c r="HH17" s="322"/>
      <c r="HI17" s="322"/>
      <c r="HJ17" s="322"/>
      <c r="HK17" s="322"/>
      <c r="HL17" s="322"/>
      <c r="HM17" s="322"/>
      <c r="HN17" s="322"/>
      <c r="HO17" s="322"/>
      <c r="HP17" s="322"/>
      <c r="HQ17" s="322"/>
      <c r="HR17" s="322"/>
      <c r="HS17" s="322"/>
      <c r="HT17" s="322"/>
      <c r="HU17" s="322"/>
      <c r="HV17" s="322"/>
      <c r="HW17" s="322"/>
      <c r="HX17" s="322"/>
      <c r="HY17" s="322"/>
      <c r="HZ17" s="322"/>
      <c r="IA17" s="322"/>
      <c r="IB17" s="322"/>
      <c r="IC17" s="322"/>
      <c r="ID17" s="322"/>
      <c r="IE17" s="322"/>
      <c r="IF17" s="322"/>
      <c r="IG17" s="322"/>
      <c r="IH17" s="322"/>
      <c r="II17" s="322"/>
      <c r="IJ17" s="322"/>
      <c r="IK17" s="322"/>
      <c r="IL17" s="322"/>
      <c r="IM17" s="322"/>
      <c r="IN17" s="322"/>
      <c r="IO17" s="322"/>
      <c r="IP17" s="322"/>
      <c r="IQ17" s="322"/>
      <c r="IR17" s="322"/>
      <c r="IS17" s="322"/>
      <c r="IT17" s="322"/>
      <c r="IU17" s="322"/>
      <c r="IV17" s="322"/>
    </row>
    <row r="18" spans="1:14" ht="19.5" customHeight="1">
      <c r="A18" s="469"/>
      <c r="B18" s="472"/>
      <c r="C18" s="473"/>
      <c r="D18" s="473"/>
      <c r="E18" s="474"/>
      <c r="F18" s="475"/>
      <c r="G18" s="475"/>
      <c r="H18" s="475"/>
      <c r="I18" s="475"/>
      <c r="J18" s="476"/>
      <c r="K18" s="462"/>
      <c r="L18" s="477"/>
      <c r="M18" s="477"/>
      <c r="N18" s="319"/>
    </row>
    <row r="19" spans="1:14" ht="1.5" customHeight="1" hidden="1">
      <c r="A19" s="469"/>
      <c r="B19" s="472"/>
      <c r="C19" s="473"/>
      <c r="D19" s="473"/>
      <c r="E19" s="474"/>
      <c r="F19" s="476"/>
      <c r="G19" s="476"/>
      <c r="H19" s="476"/>
      <c r="I19" s="476"/>
      <c r="J19" s="476"/>
      <c r="K19" s="462"/>
      <c r="L19" s="462"/>
      <c r="M19" s="462"/>
      <c r="N19" s="319"/>
    </row>
    <row r="20" spans="1:14" ht="15">
      <c r="A20" s="469"/>
      <c r="B20" s="472"/>
      <c r="C20" s="473"/>
      <c r="D20" s="464"/>
      <c r="E20" s="478"/>
      <c r="F20" s="479"/>
      <c r="G20" s="479"/>
      <c r="H20" s="479"/>
      <c r="I20" s="479"/>
      <c r="J20" s="476"/>
      <c r="K20" s="462"/>
      <c r="L20" s="462"/>
      <c r="M20" s="477"/>
      <c r="N20" s="319"/>
    </row>
    <row r="21" spans="1:14" ht="15">
      <c r="A21" s="469"/>
      <c r="B21" s="472"/>
      <c r="C21" s="473"/>
      <c r="D21" s="464"/>
      <c r="E21" s="478"/>
      <c r="F21" s="479"/>
      <c r="G21" s="479"/>
      <c r="H21" s="479"/>
      <c r="I21" s="479"/>
      <c r="J21" s="476"/>
      <c r="K21" s="462"/>
      <c r="L21" s="462"/>
      <c r="M21" s="477"/>
      <c r="N21" s="319"/>
    </row>
    <row r="22" spans="1:14" ht="15">
      <c r="A22" s="469"/>
      <c r="B22" s="472"/>
      <c r="C22" s="473"/>
      <c r="D22" s="464"/>
      <c r="E22" s="480"/>
      <c r="F22" s="479"/>
      <c r="G22" s="479"/>
      <c r="H22" s="479"/>
      <c r="I22" s="479"/>
      <c r="J22" s="476"/>
      <c r="K22" s="462"/>
      <c r="L22" s="462"/>
      <c r="M22" s="477"/>
      <c r="N22" s="319"/>
    </row>
    <row r="23" spans="1:14" ht="15">
      <c r="A23" s="469"/>
      <c r="B23" s="472"/>
      <c r="C23" s="473"/>
      <c r="D23" s="464"/>
      <c r="E23" s="478"/>
      <c r="F23" s="375"/>
      <c r="G23" s="375"/>
      <c r="H23" s="375"/>
      <c r="I23" s="375"/>
      <c r="J23" s="476"/>
      <c r="K23" s="462"/>
      <c r="L23" s="477"/>
      <c r="M23" s="477"/>
      <c r="N23" s="319"/>
    </row>
    <row r="24" spans="1:14" ht="15">
      <c r="A24" s="469"/>
      <c r="B24" s="472"/>
      <c r="C24" s="473"/>
      <c r="D24" s="464"/>
      <c r="E24" s="478"/>
      <c r="F24" s="375"/>
      <c r="G24" s="375"/>
      <c r="H24" s="375"/>
      <c r="I24" s="375"/>
      <c r="J24" s="476"/>
      <c r="K24" s="462"/>
      <c r="L24" s="477"/>
      <c r="M24" s="477"/>
      <c r="N24" s="319"/>
    </row>
    <row r="25" spans="1:14" ht="15">
      <c r="A25" s="469"/>
      <c r="B25" s="472"/>
      <c r="C25" s="473"/>
      <c r="D25" s="464"/>
      <c r="E25" s="478"/>
      <c r="F25" s="375"/>
      <c r="G25" s="375"/>
      <c r="H25" s="375"/>
      <c r="I25" s="375"/>
      <c r="J25" s="476"/>
      <c r="K25" s="462"/>
      <c r="L25" s="477"/>
      <c r="M25" s="477"/>
      <c r="N25" s="319"/>
    </row>
    <row r="26" spans="1:14" ht="15">
      <c r="A26" s="469"/>
      <c r="B26" s="472"/>
      <c r="C26" s="473"/>
      <c r="D26" s="464"/>
      <c r="E26" s="478"/>
      <c r="F26" s="375"/>
      <c r="G26" s="375"/>
      <c r="H26" s="375"/>
      <c r="I26" s="375"/>
      <c r="J26" s="476"/>
      <c r="K26" s="462"/>
      <c r="L26" s="477"/>
      <c r="M26" s="477"/>
      <c r="N26" s="319"/>
    </row>
    <row r="27" spans="1:14" ht="15">
      <c r="A27" s="469"/>
      <c r="B27" s="472"/>
      <c r="C27" s="473"/>
      <c r="D27" s="464"/>
      <c r="E27" s="478"/>
      <c r="F27" s="476"/>
      <c r="G27" s="476"/>
      <c r="H27" s="476"/>
      <c r="I27" s="476"/>
      <c r="J27" s="476"/>
      <c r="K27" s="462"/>
      <c r="L27" s="477"/>
      <c r="M27" s="477"/>
      <c r="N27" s="319"/>
    </row>
    <row r="28" spans="1:14" ht="15">
      <c r="A28" s="469"/>
      <c r="B28" s="472"/>
      <c r="C28" s="473"/>
      <c r="D28" s="464"/>
      <c r="E28" s="481"/>
      <c r="F28" s="375"/>
      <c r="G28" s="375"/>
      <c r="H28" s="375"/>
      <c r="I28" s="375"/>
      <c r="J28" s="476"/>
      <c r="K28" s="462"/>
      <c r="L28" s="477"/>
      <c r="M28" s="477"/>
      <c r="N28" s="319"/>
    </row>
    <row r="29" spans="1:14" ht="15">
      <c r="A29" s="469"/>
      <c r="B29" s="472"/>
      <c r="C29" s="473"/>
      <c r="D29" s="464"/>
      <c r="E29" s="478"/>
      <c r="F29" s="375"/>
      <c r="G29" s="375"/>
      <c r="H29" s="375"/>
      <c r="I29" s="375"/>
      <c r="J29" s="476"/>
      <c r="K29" s="462"/>
      <c r="L29" s="477"/>
      <c r="M29" s="477"/>
      <c r="N29" s="319"/>
    </row>
    <row r="30" spans="1:14" ht="15">
      <c r="A30" s="469"/>
      <c r="B30" s="472"/>
      <c r="C30" s="473"/>
      <c r="D30" s="473"/>
      <c r="E30" s="478"/>
      <c r="F30" s="375"/>
      <c r="G30" s="375"/>
      <c r="H30" s="375"/>
      <c r="I30" s="375"/>
      <c r="J30" s="476"/>
      <c r="K30" s="462"/>
      <c r="L30" s="477"/>
      <c r="M30" s="477"/>
      <c r="N30" s="319"/>
    </row>
    <row r="31" spans="1:14" ht="15">
      <c r="A31" s="469"/>
      <c r="B31" s="472"/>
      <c r="C31" s="473"/>
      <c r="D31" s="464"/>
      <c r="E31" s="478"/>
      <c r="F31" s="479"/>
      <c r="G31" s="479"/>
      <c r="H31" s="479"/>
      <c r="I31" s="479"/>
      <c r="J31" s="476"/>
      <c r="K31" s="462"/>
      <c r="L31" s="477"/>
      <c r="M31" s="477"/>
      <c r="N31" s="319"/>
    </row>
    <row r="32" spans="1:14" ht="15">
      <c r="A32" s="469"/>
      <c r="B32" s="472"/>
      <c r="C32" s="473"/>
      <c r="D32" s="464"/>
      <c r="E32" s="478"/>
      <c r="F32" s="375"/>
      <c r="G32" s="375"/>
      <c r="H32" s="375"/>
      <c r="I32" s="375"/>
      <c r="J32" s="476"/>
      <c r="K32" s="462"/>
      <c r="L32" s="477"/>
      <c r="M32" s="477"/>
      <c r="N32" s="319"/>
    </row>
    <row r="33" spans="1:14" ht="15">
      <c r="A33" s="469"/>
      <c r="B33" s="472"/>
      <c r="C33" s="473"/>
      <c r="D33" s="464"/>
      <c r="E33" s="482"/>
      <c r="F33" s="375"/>
      <c r="G33" s="375"/>
      <c r="H33" s="375"/>
      <c r="I33" s="375"/>
      <c r="J33" s="476"/>
      <c r="K33" s="476"/>
      <c r="L33" s="476"/>
      <c r="M33" s="476"/>
      <c r="N33" s="476"/>
    </row>
    <row r="34" spans="1:14" ht="15">
      <c r="A34" s="469"/>
      <c r="B34" s="472"/>
      <c r="C34" s="473"/>
      <c r="D34" s="473"/>
      <c r="E34" s="482"/>
      <c r="F34" s="375"/>
      <c r="G34" s="375"/>
      <c r="H34" s="375"/>
      <c r="I34" s="375"/>
      <c r="J34" s="476"/>
      <c r="K34" s="462"/>
      <c r="L34" s="477"/>
      <c r="M34" s="477"/>
      <c r="N34" s="319"/>
    </row>
    <row r="35" spans="1:14" ht="15">
      <c r="A35" s="469"/>
      <c r="B35" s="472"/>
      <c r="C35" s="473"/>
      <c r="D35" s="473"/>
      <c r="E35" s="482"/>
      <c r="F35" s="476"/>
      <c r="G35" s="476"/>
      <c r="H35" s="476"/>
      <c r="I35" s="476"/>
      <c r="J35" s="476"/>
      <c r="K35" s="462"/>
      <c r="L35" s="477"/>
      <c r="M35" s="477"/>
      <c r="N35" s="319"/>
    </row>
    <row r="36" spans="1:14" ht="15">
      <c r="A36" s="469"/>
      <c r="B36" s="472"/>
      <c r="C36" s="473"/>
      <c r="D36" s="473"/>
      <c r="E36" s="482"/>
      <c r="F36" s="483"/>
      <c r="G36" s="483"/>
      <c r="H36" s="483"/>
      <c r="I36" s="483"/>
      <c r="J36" s="476"/>
      <c r="K36" s="462"/>
      <c r="L36" s="477"/>
      <c r="M36" s="477"/>
      <c r="N36" s="319"/>
    </row>
    <row r="37" spans="1:14" ht="15">
      <c r="A37" s="469"/>
      <c r="B37" s="472"/>
      <c r="C37" s="473"/>
      <c r="D37" s="473"/>
      <c r="E37" s="482"/>
      <c r="F37" s="484"/>
      <c r="G37" s="484"/>
      <c r="H37" s="484"/>
      <c r="I37" s="484"/>
      <c r="J37" s="476"/>
      <c r="K37" s="462"/>
      <c r="L37" s="477"/>
      <c r="M37" s="477"/>
      <c r="N37" s="319"/>
    </row>
    <row r="38" spans="1:14" ht="15">
      <c r="A38" s="469"/>
      <c r="B38" s="472"/>
      <c r="C38" s="473"/>
      <c r="D38" s="473"/>
      <c r="E38" s="482"/>
      <c r="F38" s="484"/>
      <c r="G38" s="484"/>
      <c r="H38" s="484"/>
      <c r="I38" s="484"/>
      <c r="J38" s="476"/>
      <c r="K38" s="462"/>
      <c r="L38" s="477"/>
      <c r="M38" s="477"/>
      <c r="N38" s="319"/>
    </row>
    <row r="39" spans="1:14" ht="15">
      <c r="A39" s="469"/>
      <c r="B39" s="472"/>
      <c r="C39" s="473"/>
      <c r="D39" s="473"/>
      <c r="E39" s="482"/>
      <c r="F39" s="485"/>
      <c r="G39" s="485"/>
      <c r="H39" s="485"/>
      <c r="I39" s="485"/>
      <c r="J39" s="476"/>
      <c r="K39" s="462"/>
      <c r="L39" s="477"/>
      <c r="M39" s="477"/>
      <c r="N39" s="319"/>
    </row>
    <row r="40" spans="1:14" ht="15">
      <c r="A40" s="469"/>
      <c r="B40" s="472"/>
      <c r="C40" s="473"/>
      <c r="D40" s="473"/>
      <c r="E40" s="482"/>
      <c r="F40" s="476"/>
      <c r="G40" s="476"/>
      <c r="H40" s="476"/>
      <c r="I40" s="476"/>
      <c r="J40" s="476"/>
      <c r="K40" s="462"/>
      <c r="L40" s="477"/>
      <c r="M40" s="477"/>
      <c r="N40" s="319"/>
    </row>
    <row r="41" spans="1:14" ht="15">
      <c r="A41" s="469"/>
      <c r="B41" s="472"/>
      <c r="C41" s="473"/>
      <c r="D41" s="473"/>
      <c r="E41" s="482"/>
      <c r="F41" s="476"/>
      <c r="G41" s="476"/>
      <c r="H41" s="476"/>
      <c r="I41" s="476"/>
      <c r="J41" s="476"/>
      <c r="K41" s="462"/>
      <c r="L41" s="477"/>
      <c r="M41" s="477"/>
      <c r="N41" s="319"/>
    </row>
    <row r="42" spans="1:14" ht="0.75" customHeight="1">
      <c r="A42" s="469"/>
      <c r="B42" s="472"/>
      <c r="C42" s="473"/>
      <c r="D42" s="473"/>
      <c r="E42" s="486"/>
      <c r="F42" s="476"/>
      <c r="G42" s="476"/>
      <c r="H42" s="476"/>
      <c r="I42" s="476"/>
      <c r="J42" s="476"/>
      <c r="K42" s="462"/>
      <c r="L42" s="477"/>
      <c r="M42" s="477"/>
      <c r="N42" s="319"/>
    </row>
    <row r="43" spans="1:14" ht="15" hidden="1">
      <c r="A43" s="469"/>
      <c r="B43" s="472"/>
      <c r="C43" s="473"/>
      <c r="D43" s="473"/>
      <c r="E43" s="486"/>
      <c r="F43" s="476"/>
      <c r="G43" s="476"/>
      <c r="H43" s="476"/>
      <c r="I43" s="476"/>
      <c r="J43" s="476"/>
      <c r="K43" s="462"/>
      <c r="L43" s="477"/>
      <c r="M43" s="477"/>
      <c r="N43" s="319"/>
    </row>
    <row r="44" spans="1:14" ht="15" hidden="1">
      <c r="A44" s="469"/>
      <c r="B44" s="472"/>
      <c r="C44" s="473"/>
      <c r="D44" s="473"/>
      <c r="E44" s="486"/>
      <c r="F44" s="476"/>
      <c r="G44" s="476"/>
      <c r="H44" s="476"/>
      <c r="I44" s="476"/>
      <c r="J44" s="476"/>
      <c r="K44" s="462"/>
      <c r="L44" s="477"/>
      <c r="M44" s="477"/>
      <c r="N44" s="319"/>
    </row>
    <row r="45" spans="1:14" ht="13.5" customHeight="1">
      <c r="A45" s="469"/>
      <c r="B45" s="465"/>
      <c r="C45" s="466"/>
      <c r="D45" s="466"/>
      <c r="E45" s="487"/>
      <c r="F45" s="476"/>
      <c r="G45" s="476"/>
      <c r="H45" s="476"/>
      <c r="I45" s="476"/>
      <c r="J45" s="476"/>
      <c r="K45" s="462"/>
      <c r="L45" s="477"/>
      <c r="M45" s="477"/>
      <c r="N45" s="319"/>
    </row>
    <row r="46" spans="1:14" ht="15" hidden="1">
      <c r="A46" s="469"/>
      <c r="B46" s="472"/>
      <c r="C46" s="473"/>
      <c r="D46" s="473"/>
      <c r="E46" s="474"/>
      <c r="F46" s="476"/>
      <c r="G46" s="476"/>
      <c r="H46" s="476"/>
      <c r="I46" s="476"/>
      <c r="J46" s="476"/>
      <c r="K46" s="462"/>
      <c r="L46" s="477"/>
      <c r="M46" s="477"/>
      <c r="N46" s="319"/>
    </row>
    <row r="47" spans="1:14" ht="15">
      <c r="A47" s="469"/>
      <c r="B47" s="472"/>
      <c r="C47" s="473"/>
      <c r="D47" s="473"/>
      <c r="E47" s="478"/>
      <c r="F47" s="476"/>
      <c r="G47" s="476"/>
      <c r="H47" s="476"/>
      <c r="I47" s="476"/>
      <c r="J47" s="476"/>
      <c r="K47" s="476"/>
      <c r="L47" s="476"/>
      <c r="M47" s="476"/>
      <c r="N47" s="476"/>
    </row>
    <row r="48" spans="1:14" ht="15">
      <c r="A48" s="469"/>
      <c r="B48" s="472"/>
      <c r="C48" s="473"/>
      <c r="D48" s="473"/>
      <c r="E48" s="478"/>
      <c r="F48" s="476"/>
      <c r="G48" s="476"/>
      <c r="H48" s="476"/>
      <c r="I48" s="476"/>
      <c r="J48" s="476"/>
      <c r="K48" s="462"/>
      <c r="L48" s="477"/>
      <c r="M48" s="477"/>
      <c r="N48" s="319"/>
    </row>
    <row r="49" spans="1:14" ht="15" hidden="1">
      <c r="A49" s="469"/>
      <c r="B49" s="465"/>
      <c r="C49" s="466"/>
      <c r="D49" s="466"/>
      <c r="E49" s="488"/>
      <c r="F49" s="471"/>
      <c r="G49" s="471"/>
      <c r="H49" s="471"/>
      <c r="I49" s="471"/>
      <c r="J49" s="476"/>
      <c r="K49" s="462"/>
      <c r="L49" s="477"/>
      <c r="M49" s="477"/>
      <c r="N49" s="319"/>
    </row>
    <row r="50" spans="1:14" ht="15" hidden="1">
      <c r="A50" s="469"/>
      <c r="B50" s="472"/>
      <c r="C50" s="473"/>
      <c r="D50" s="473"/>
      <c r="E50" s="489"/>
      <c r="F50" s="476"/>
      <c r="G50" s="476"/>
      <c r="H50" s="476"/>
      <c r="I50" s="476"/>
      <c r="J50" s="476"/>
      <c r="K50" s="462"/>
      <c r="L50" s="477"/>
      <c r="M50" s="477"/>
      <c r="N50" s="319"/>
    </row>
    <row r="51" spans="1:14" ht="15" hidden="1">
      <c r="A51" s="469"/>
      <c r="B51" s="472"/>
      <c r="C51" s="473"/>
      <c r="D51" s="473"/>
      <c r="E51" s="486"/>
      <c r="F51" s="476"/>
      <c r="G51" s="476"/>
      <c r="H51" s="476"/>
      <c r="I51" s="476"/>
      <c r="J51" s="476"/>
      <c r="K51" s="462"/>
      <c r="L51" s="477"/>
      <c r="M51" s="477"/>
      <c r="N51" s="319"/>
    </row>
    <row r="52" spans="1:14" ht="15" hidden="1">
      <c r="A52" s="469"/>
      <c r="B52" s="472"/>
      <c r="C52" s="473"/>
      <c r="D52" s="473"/>
      <c r="E52" s="486"/>
      <c r="F52" s="476"/>
      <c r="G52" s="476"/>
      <c r="H52" s="476"/>
      <c r="I52" s="476"/>
      <c r="J52" s="476"/>
      <c r="K52" s="462"/>
      <c r="L52" s="477"/>
      <c r="M52" s="477"/>
      <c r="N52" s="319"/>
    </row>
    <row r="53" spans="1:14" ht="15" hidden="1">
      <c r="A53" s="469"/>
      <c r="B53" s="472"/>
      <c r="C53" s="473"/>
      <c r="D53" s="473"/>
      <c r="E53" s="486"/>
      <c r="F53" s="476"/>
      <c r="G53" s="476"/>
      <c r="H53" s="476"/>
      <c r="I53" s="476"/>
      <c r="J53" s="476"/>
      <c r="K53" s="462"/>
      <c r="L53" s="477"/>
      <c r="M53" s="477"/>
      <c r="N53" s="319"/>
    </row>
    <row r="54" spans="1:14" ht="15" hidden="1">
      <c r="A54" s="469"/>
      <c r="B54" s="472"/>
      <c r="C54" s="473"/>
      <c r="D54" s="473"/>
      <c r="E54" s="486"/>
      <c r="F54" s="476"/>
      <c r="G54" s="476"/>
      <c r="H54" s="476"/>
      <c r="I54" s="476"/>
      <c r="J54" s="476"/>
      <c r="K54" s="462"/>
      <c r="L54" s="477"/>
      <c r="M54" s="477"/>
      <c r="N54" s="319"/>
    </row>
    <row r="55" spans="1:14" ht="15" hidden="1">
      <c r="A55" s="469"/>
      <c r="B55" s="472"/>
      <c r="C55" s="473"/>
      <c r="D55" s="473"/>
      <c r="E55" s="486"/>
      <c r="F55" s="476"/>
      <c r="G55" s="476"/>
      <c r="H55" s="476"/>
      <c r="I55" s="476"/>
      <c r="J55" s="476"/>
      <c r="K55" s="462"/>
      <c r="L55" s="477"/>
      <c r="M55" s="477"/>
      <c r="N55" s="319"/>
    </row>
    <row r="56" spans="1:14" ht="23.25" customHeight="1">
      <c r="A56" s="469"/>
      <c r="B56" s="465"/>
      <c r="C56" s="466"/>
      <c r="D56" s="466"/>
      <c r="E56" s="488"/>
      <c r="F56" s="490"/>
      <c r="G56" s="490"/>
      <c r="H56" s="490"/>
      <c r="I56" s="490"/>
      <c r="J56" s="490"/>
      <c r="K56" s="462"/>
      <c r="L56" s="491"/>
      <c r="M56" s="491"/>
      <c r="N56" s="319"/>
    </row>
    <row r="57" spans="1:14" ht="15" hidden="1">
      <c r="A57" s="469"/>
      <c r="B57" s="472"/>
      <c r="C57" s="473"/>
      <c r="D57" s="473"/>
      <c r="E57" s="486"/>
      <c r="F57" s="476"/>
      <c r="G57" s="476"/>
      <c r="H57" s="476"/>
      <c r="I57" s="476"/>
      <c r="J57" s="476"/>
      <c r="K57" s="462"/>
      <c r="L57" s="477"/>
      <c r="M57" s="477"/>
      <c r="N57" s="319"/>
    </row>
    <row r="58" spans="1:14" ht="15" hidden="1">
      <c r="A58" s="469"/>
      <c r="B58" s="472"/>
      <c r="C58" s="473"/>
      <c r="D58" s="473"/>
      <c r="E58" s="486"/>
      <c r="F58" s="476"/>
      <c r="G58" s="476"/>
      <c r="H58" s="476"/>
      <c r="I58" s="476"/>
      <c r="J58" s="476"/>
      <c r="K58" s="462"/>
      <c r="L58" s="477"/>
      <c r="M58" s="477"/>
      <c r="N58" s="319"/>
    </row>
    <row r="59" spans="1:14" ht="15" hidden="1">
      <c r="A59" s="469"/>
      <c r="B59" s="472"/>
      <c r="C59" s="473"/>
      <c r="D59" s="473"/>
      <c r="E59" s="486"/>
      <c r="F59" s="476"/>
      <c r="G59" s="476"/>
      <c r="H59" s="476"/>
      <c r="I59" s="476"/>
      <c r="J59" s="476"/>
      <c r="K59" s="462"/>
      <c r="L59" s="477"/>
      <c r="M59" s="477"/>
      <c r="N59" s="319"/>
    </row>
    <row r="60" spans="1:14" ht="15" hidden="1">
      <c r="A60" s="469"/>
      <c r="B60" s="472"/>
      <c r="C60" s="473"/>
      <c r="D60" s="473"/>
      <c r="E60" s="486"/>
      <c r="F60" s="476"/>
      <c r="G60" s="476"/>
      <c r="H60" s="476"/>
      <c r="I60" s="476"/>
      <c r="J60" s="476"/>
      <c r="K60" s="462"/>
      <c r="L60" s="477"/>
      <c r="M60" s="477"/>
      <c r="N60" s="319"/>
    </row>
    <row r="61" spans="1:14" ht="15">
      <c r="A61" s="469"/>
      <c r="B61" s="465"/>
      <c r="C61" s="466"/>
      <c r="D61" s="466"/>
      <c r="E61" s="487"/>
      <c r="F61" s="476"/>
      <c r="G61" s="476"/>
      <c r="H61" s="476"/>
      <c r="I61" s="476"/>
      <c r="J61" s="476"/>
      <c r="K61" s="462"/>
      <c r="L61" s="477"/>
      <c r="M61" s="477"/>
      <c r="N61" s="319"/>
    </row>
    <row r="62" spans="1:14" ht="1.5" customHeight="1">
      <c r="A62" s="469"/>
      <c r="B62" s="472"/>
      <c r="C62" s="473"/>
      <c r="D62" s="473"/>
      <c r="E62" s="474"/>
      <c r="F62" s="476"/>
      <c r="G62" s="476"/>
      <c r="H62" s="476"/>
      <c r="I62" s="476"/>
      <c r="J62" s="476"/>
      <c r="K62" s="462"/>
      <c r="L62" s="477"/>
      <c r="M62" s="477"/>
      <c r="N62" s="319"/>
    </row>
    <row r="63" spans="1:14" ht="15">
      <c r="A63" s="469"/>
      <c r="B63" s="472"/>
      <c r="C63" s="473"/>
      <c r="D63" s="473"/>
      <c r="E63" s="478"/>
      <c r="F63" s="476"/>
      <c r="G63" s="476"/>
      <c r="H63" s="476"/>
      <c r="I63" s="476"/>
      <c r="J63" s="476"/>
      <c r="K63" s="462"/>
      <c r="L63" s="477"/>
      <c r="M63" s="477"/>
      <c r="N63" s="319"/>
    </row>
    <row r="64" spans="1:14" ht="15">
      <c r="A64" s="469"/>
      <c r="B64" s="472"/>
      <c r="C64" s="473"/>
      <c r="D64" s="473"/>
      <c r="E64" s="478"/>
      <c r="F64" s="375"/>
      <c r="G64" s="375"/>
      <c r="H64" s="375"/>
      <c r="I64" s="375"/>
      <c r="J64" s="375"/>
      <c r="K64" s="462"/>
      <c r="L64" s="477"/>
      <c r="M64" s="477"/>
      <c r="N64" s="319"/>
    </row>
    <row r="65" spans="1:14" ht="15">
      <c r="A65" s="469"/>
      <c r="B65" s="472"/>
      <c r="C65" s="473"/>
      <c r="D65" s="473"/>
      <c r="E65" s="478"/>
      <c r="F65" s="375"/>
      <c r="G65" s="375"/>
      <c r="H65" s="375"/>
      <c r="I65" s="375"/>
      <c r="J65" s="476"/>
      <c r="K65" s="462"/>
      <c r="L65" s="477"/>
      <c r="M65" s="477"/>
      <c r="N65" s="319"/>
    </row>
    <row r="66" spans="1:14" ht="15">
      <c r="A66" s="469"/>
      <c r="B66" s="472"/>
      <c r="C66" s="473"/>
      <c r="D66" s="473"/>
      <c r="E66" s="478"/>
      <c r="F66" s="375"/>
      <c r="G66" s="375"/>
      <c r="H66" s="375"/>
      <c r="I66" s="375"/>
      <c r="J66" s="476"/>
      <c r="K66" s="462"/>
      <c r="L66" s="477"/>
      <c r="M66" s="477"/>
      <c r="N66" s="319"/>
    </row>
    <row r="67" spans="1:14" ht="15" hidden="1">
      <c r="A67" s="469"/>
      <c r="B67" s="465"/>
      <c r="C67" s="466"/>
      <c r="D67" s="466"/>
      <c r="E67" s="488"/>
      <c r="F67" s="471"/>
      <c r="G67" s="471"/>
      <c r="H67" s="471"/>
      <c r="I67" s="471"/>
      <c r="J67" s="476"/>
      <c r="K67" s="462"/>
      <c r="L67" s="477"/>
      <c r="M67" s="477"/>
      <c r="N67" s="319"/>
    </row>
    <row r="68" spans="1:14" ht="15" hidden="1">
      <c r="A68" s="469"/>
      <c r="B68" s="472"/>
      <c r="C68" s="473"/>
      <c r="D68" s="473"/>
      <c r="E68" s="486"/>
      <c r="F68" s="476"/>
      <c r="G68" s="476"/>
      <c r="H68" s="476"/>
      <c r="I68" s="476"/>
      <c r="J68" s="476"/>
      <c r="K68" s="462"/>
      <c r="L68" s="477"/>
      <c r="M68" s="477"/>
      <c r="N68" s="319"/>
    </row>
    <row r="69" spans="1:14" ht="15" hidden="1">
      <c r="A69" s="469"/>
      <c r="B69" s="472"/>
      <c r="C69" s="473"/>
      <c r="D69" s="473"/>
      <c r="E69" s="486"/>
      <c r="F69" s="476"/>
      <c r="G69" s="476"/>
      <c r="H69" s="476"/>
      <c r="I69" s="476"/>
      <c r="J69" s="476"/>
      <c r="K69" s="462"/>
      <c r="L69" s="477"/>
      <c r="M69" s="477"/>
      <c r="N69" s="319"/>
    </row>
    <row r="70" spans="1:14" ht="15" hidden="1">
      <c r="A70" s="469"/>
      <c r="B70" s="465"/>
      <c r="C70" s="466"/>
      <c r="D70" s="466"/>
      <c r="E70" s="488"/>
      <c r="F70" s="471"/>
      <c r="G70" s="471"/>
      <c r="H70" s="471"/>
      <c r="I70" s="471"/>
      <c r="J70" s="476"/>
      <c r="K70" s="462"/>
      <c r="L70" s="477"/>
      <c r="M70" s="477"/>
      <c r="N70" s="319"/>
    </row>
    <row r="71" spans="1:14" ht="15" hidden="1">
      <c r="A71" s="469"/>
      <c r="B71" s="472"/>
      <c r="C71" s="473"/>
      <c r="D71" s="473"/>
      <c r="E71" s="486"/>
      <c r="F71" s="476"/>
      <c r="G71" s="476"/>
      <c r="H71" s="476"/>
      <c r="I71" s="476"/>
      <c r="J71" s="476"/>
      <c r="K71" s="462"/>
      <c r="L71" s="477"/>
      <c r="M71" s="477"/>
      <c r="N71" s="319"/>
    </row>
    <row r="72" spans="1:14" ht="15" hidden="1">
      <c r="A72" s="469"/>
      <c r="B72" s="472"/>
      <c r="C72" s="473"/>
      <c r="D72" s="473"/>
      <c r="E72" s="486"/>
      <c r="F72" s="476"/>
      <c r="G72" s="476"/>
      <c r="H72" s="476"/>
      <c r="I72" s="476"/>
      <c r="J72" s="476"/>
      <c r="K72" s="462"/>
      <c r="L72" s="477"/>
      <c r="M72" s="477"/>
      <c r="N72" s="319"/>
    </row>
    <row r="73" spans="1:14" ht="15">
      <c r="A73" s="469"/>
      <c r="B73" s="465"/>
      <c r="C73" s="466"/>
      <c r="D73" s="466"/>
      <c r="E73" s="488"/>
      <c r="F73" s="471"/>
      <c r="G73" s="471"/>
      <c r="H73" s="471"/>
      <c r="I73" s="471"/>
      <c r="J73" s="490"/>
      <c r="K73" s="462"/>
      <c r="L73" s="477"/>
      <c r="M73" s="477"/>
      <c r="N73" s="319"/>
    </row>
    <row r="74" spans="1:14" ht="19.5" customHeight="1">
      <c r="A74" s="469"/>
      <c r="B74" s="472"/>
      <c r="C74" s="473"/>
      <c r="D74" s="473"/>
      <c r="E74" s="474"/>
      <c r="F74" s="476"/>
      <c r="G74" s="476"/>
      <c r="H74" s="476"/>
      <c r="I74" s="476"/>
      <c r="J74" s="476"/>
      <c r="K74" s="462"/>
      <c r="L74" s="477"/>
      <c r="M74" s="477"/>
      <c r="N74" s="319"/>
    </row>
    <row r="75" spans="1:14" ht="1.5" customHeight="1" hidden="1">
      <c r="A75" s="469"/>
      <c r="B75" s="472"/>
      <c r="C75" s="473"/>
      <c r="D75" s="473"/>
      <c r="E75" s="474"/>
      <c r="F75" s="476"/>
      <c r="G75" s="476"/>
      <c r="H75" s="476"/>
      <c r="I75" s="476"/>
      <c r="J75" s="476"/>
      <c r="K75" s="462"/>
      <c r="L75" s="477"/>
      <c r="M75" s="477"/>
      <c r="N75" s="319"/>
    </row>
    <row r="76" spans="1:14" ht="15">
      <c r="A76" s="469"/>
      <c r="B76" s="472"/>
      <c r="C76" s="473"/>
      <c r="D76" s="473"/>
      <c r="E76" s="478"/>
      <c r="F76" s="375"/>
      <c r="G76" s="375"/>
      <c r="H76" s="375"/>
      <c r="I76" s="375"/>
      <c r="J76" s="476"/>
      <c r="K76" s="462"/>
      <c r="L76" s="477"/>
      <c r="M76" s="477"/>
      <c r="N76" s="319"/>
    </row>
    <row r="77" spans="1:14" ht="15">
      <c r="A77" s="469"/>
      <c r="B77" s="472"/>
      <c r="C77" s="473"/>
      <c r="D77" s="473"/>
      <c r="E77" s="482"/>
      <c r="F77" s="483"/>
      <c r="G77" s="483"/>
      <c r="H77" s="483"/>
      <c r="I77" s="483"/>
      <c r="J77" s="476"/>
      <c r="K77" s="462"/>
      <c r="L77" s="477"/>
      <c r="M77" s="477"/>
      <c r="N77" s="319"/>
    </row>
    <row r="78" spans="1:14" ht="15">
      <c r="A78" s="469"/>
      <c r="B78" s="472"/>
      <c r="C78" s="473"/>
      <c r="D78" s="473"/>
      <c r="E78" s="482"/>
      <c r="F78" s="483"/>
      <c r="G78" s="483"/>
      <c r="H78" s="483"/>
      <c r="I78" s="483"/>
      <c r="J78" s="476"/>
      <c r="K78" s="462"/>
      <c r="L78" s="477"/>
      <c r="M78" s="477"/>
      <c r="N78" s="319"/>
    </row>
    <row r="79" spans="1:14" ht="15">
      <c r="A79" s="469"/>
      <c r="B79" s="472"/>
      <c r="C79" s="473"/>
      <c r="D79" s="473"/>
      <c r="E79" s="482"/>
      <c r="F79" s="483"/>
      <c r="G79" s="483"/>
      <c r="H79" s="483"/>
      <c r="I79" s="483"/>
      <c r="J79" s="476"/>
      <c r="K79" s="462"/>
      <c r="L79" s="477"/>
      <c r="M79" s="477"/>
      <c r="N79" s="319"/>
    </row>
    <row r="80" spans="1:14" ht="15">
      <c r="A80" s="469"/>
      <c r="B80" s="472"/>
      <c r="C80" s="473"/>
      <c r="D80" s="473"/>
      <c r="E80" s="492"/>
      <c r="F80" s="483"/>
      <c r="G80" s="483"/>
      <c r="H80" s="483"/>
      <c r="I80" s="483"/>
      <c r="J80" s="476"/>
      <c r="K80" s="462"/>
      <c r="L80" s="477"/>
      <c r="M80" s="477"/>
      <c r="N80" s="319"/>
    </row>
    <row r="81" spans="1:14" ht="15" hidden="1">
      <c r="A81" s="469"/>
      <c r="B81" s="465"/>
      <c r="C81" s="466"/>
      <c r="D81" s="466"/>
      <c r="E81" s="488"/>
      <c r="F81" s="476"/>
      <c r="G81" s="476"/>
      <c r="H81" s="476"/>
      <c r="I81" s="476"/>
      <c r="J81" s="476"/>
      <c r="K81" s="462"/>
      <c r="L81" s="477"/>
      <c r="M81" s="477"/>
      <c r="N81" s="319"/>
    </row>
    <row r="82" spans="1:14" ht="15" hidden="1">
      <c r="A82" s="469"/>
      <c r="B82" s="472"/>
      <c r="C82" s="473"/>
      <c r="D82" s="473"/>
      <c r="E82" s="486"/>
      <c r="F82" s="476"/>
      <c r="G82" s="476"/>
      <c r="H82" s="476"/>
      <c r="I82" s="476"/>
      <c r="J82" s="476"/>
      <c r="K82" s="462"/>
      <c r="L82" s="477"/>
      <c r="M82" s="477"/>
      <c r="N82" s="319"/>
    </row>
    <row r="83" spans="1:14" ht="15" hidden="1">
      <c r="A83" s="469"/>
      <c r="B83" s="472"/>
      <c r="C83" s="473"/>
      <c r="D83" s="473"/>
      <c r="E83" s="486"/>
      <c r="F83" s="476"/>
      <c r="G83" s="476"/>
      <c r="H83" s="476"/>
      <c r="I83" s="476"/>
      <c r="J83" s="476"/>
      <c r="K83" s="462"/>
      <c r="L83" s="477"/>
      <c r="M83" s="477"/>
      <c r="N83" s="319"/>
    </row>
    <row r="84" spans="1:256" ht="48.75" customHeight="1">
      <c r="A84" s="464"/>
      <c r="B84" s="465"/>
      <c r="C84" s="466"/>
      <c r="D84" s="466"/>
      <c r="E84" s="467"/>
      <c r="F84" s="468"/>
      <c r="G84" s="468"/>
      <c r="H84" s="468"/>
      <c r="I84" s="468"/>
      <c r="J84" s="490"/>
      <c r="K84" s="462"/>
      <c r="L84" s="462"/>
      <c r="M84" s="462"/>
      <c r="N84" s="319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1"/>
      <c r="BD84" s="321"/>
      <c r="BE84" s="321"/>
      <c r="BF84" s="321"/>
      <c r="BG84" s="321"/>
      <c r="BH84" s="321"/>
      <c r="BI84" s="321"/>
      <c r="BJ84" s="321"/>
      <c r="BK84" s="321"/>
      <c r="BL84" s="321"/>
      <c r="BM84" s="321"/>
      <c r="BN84" s="321"/>
      <c r="BO84" s="321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1"/>
      <c r="CB84" s="321"/>
      <c r="CC84" s="321"/>
      <c r="CD84" s="321"/>
      <c r="CE84" s="321"/>
      <c r="CF84" s="321"/>
      <c r="CG84" s="321"/>
      <c r="CH84" s="321"/>
      <c r="CI84" s="321"/>
      <c r="CJ84" s="321"/>
      <c r="CK84" s="321"/>
      <c r="CL84" s="321"/>
      <c r="CM84" s="321"/>
      <c r="CN84" s="321"/>
      <c r="CO84" s="321"/>
      <c r="CP84" s="321"/>
      <c r="CQ84" s="321"/>
      <c r="CR84" s="321"/>
      <c r="CS84" s="321"/>
      <c r="CT84" s="321"/>
      <c r="CU84" s="321"/>
      <c r="CV84" s="321"/>
      <c r="CW84" s="321"/>
      <c r="CX84" s="321"/>
      <c r="CY84" s="321"/>
      <c r="CZ84" s="321"/>
      <c r="DA84" s="321"/>
      <c r="DB84" s="321"/>
      <c r="DC84" s="321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  <c r="DU84" s="321"/>
      <c r="DV84" s="321"/>
      <c r="DW84" s="321"/>
      <c r="DX84" s="321"/>
      <c r="DY84" s="321"/>
      <c r="DZ84" s="321"/>
      <c r="EA84" s="321"/>
      <c r="EB84" s="321"/>
      <c r="EC84" s="321"/>
      <c r="ED84" s="321"/>
      <c r="EE84" s="321"/>
      <c r="EF84" s="321"/>
      <c r="EG84" s="321"/>
      <c r="EH84" s="321"/>
      <c r="EI84" s="321"/>
      <c r="EJ84" s="321"/>
      <c r="EK84" s="321"/>
      <c r="EL84" s="321"/>
      <c r="EM84" s="321"/>
      <c r="EN84" s="321"/>
      <c r="EO84" s="321"/>
      <c r="EP84" s="321"/>
      <c r="EQ84" s="321"/>
      <c r="ER84" s="321"/>
      <c r="ES84" s="321"/>
      <c r="ET84" s="321"/>
      <c r="EU84" s="321"/>
      <c r="EV84" s="321"/>
      <c r="EW84" s="321"/>
      <c r="EX84" s="321"/>
      <c r="EY84" s="321"/>
      <c r="EZ84" s="321"/>
      <c r="FA84" s="321"/>
      <c r="FB84" s="321"/>
      <c r="FC84" s="321"/>
      <c r="FD84" s="321"/>
      <c r="FE84" s="321"/>
      <c r="FF84" s="321"/>
      <c r="FG84" s="321"/>
      <c r="FH84" s="321"/>
      <c r="FI84" s="321"/>
      <c r="FJ84" s="321"/>
      <c r="FK84" s="321"/>
      <c r="FL84" s="321"/>
      <c r="FM84" s="321"/>
      <c r="FN84" s="321"/>
      <c r="FO84" s="321"/>
      <c r="FP84" s="321"/>
      <c r="FQ84" s="321"/>
      <c r="FR84" s="321"/>
      <c r="FS84" s="321"/>
      <c r="FT84" s="321"/>
      <c r="FU84" s="321"/>
      <c r="FV84" s="321"/>
      <c r="FW84" s="321"/>
      <c r="FX84" s="321"/>
      <c r="FY84" s="321"/>
      <c r="FZ84" s="321"/>
      <c r="GA84" s="321"/>
      <c r="GB84" s="321"/>
      <c r="GC84" s="321"/>
      <c r="GD84" s="321"/>
      <c r="GE84" s="321"/>
      <c r="GF84" s="321"/>
      <c r="GG84" s="321"/>
      <c r="GH84" s="321"/>
      <c r="GI84" s="321"/>
      <c r="GJ84" s="321"/>
      <c r="GK84" s="321"/>
      <c r="GL84" s="321"/>
      <c r="GM84" s="321"/>
      <c r="GN84" s="321"/>
      <c r="GO84" s="321"/>
      <c r="GP84" s="321"/>
      <c r="GQ84" s="321"/>
      <c r="GR84" s="321"/>
      <c r="GS84" s="321"/>
      <c r="GT84" s="321"/>
      <c r="GU84" s="321"/>
      <c r="GV84" s="321"/>
      <c r="GW84" s="321"/>
      <c r="GX84" s="321"/>
      <c r="GY84" s="321"/>
      <c r="GZ84" s="321"/>
      <c r="HA84" s="321"/>
      <c r="HB84" s="321"/>
      <c r="HC84" s="321"/>
      <c r="HD84" s="321"/>
      <c r="HE84" s="321"/>
      <c r="HF84" s="321"/>
      <c r="HG84" s="321"/>
      <c r="HH84" s="321"/>
      <c r="HI84" s="321"/>
      <c r="HJ84" s="321"/>
      <c r="HK84" s="321"/>
      <c r="HL84" s="321"/>
      <c r="HM84" s="321"/>
      <c r="HN84" s="321"/>
      <c r="HO84" s="321"/>
      <c r="HP84" s="321"/>
      <c r="HQ84" s="321"/>
      <c r="HR84" s="321"/>
      <c r="HS84" s="321"/>
      <c r="HT84" s="321"/>
      <c r="HU84" s="321"/>
      <c r="HV84" s="321"/>
      <c r="HW84" s="321"/>
      <c r="HX84" s="321"/>
      <c r="HY84" s="321"/>
      <c r="HZ84" s="321"/>
      <c r="IA84" s="321"/>
      <c r="IB84" s="321"/>
      <c r="IC84" s="321"/>
      <c r="ID84" s="321"/>
      <c r="IE84" s="321"/>
      <c r="IF84" s="321"/>
      <c r="IG84" s="321"/>
      <c r="IH84" s="321"/>
      <c r="II84" s="321"/>
      <c r="IJ84" s="321"/>
      <c r="IK84" s="321"/>
      <c r="IL84" s="321"/>
      <c r="IM84" s="321"/>
      <c r="IN84" s="321"/>
      <c r="IO84" s="321"/>
      <c r="IP84" s="321"/>
      <c r="IQ84" s="321"/>
      <c r="IR84" s="321"/>
      <c r="IS84" s="321"/>
      <c r="IT84" s="321"/>
      <c r="IU84" s="321"/>
      <c r="IV84" s="321"/>
    </row>
    <row r="85" spans="1:14" ht="1.5" customHeight="1" hidden="1">
      <c r="A85" s="469"/>
      <c r="B85" s="465"/>
      <c r="C85" s="473"/>
      <c r="D85" s="473"/>
      <c r="E85" s="488"/>
      <c r="F85" s="490"/>
      <c r="G85" s="490"/>
      <c r="H85" s="490"/>
      <c r="I85" s="490"/>
      <c r="J85" s="476"/>
      <c r="K85" s="462"/>
      <c r="L85" s="477"/>
      <c r="M85" s="477"/>
      <c r="N85" s="319"/>
    </row>
    <row r="86" spans="1:14" ht="15" hidden="1">
      <c r="A86" s="469"/>
      <c r="B86" s="472"/>
      <c r="C86" s="473"/>
      <c r="D86" s="473"/>
      <c r="E86" s="486"/>
      <c r="F86" s="476"/>
      <c r="G86" s="476"/>
      <c r="H86" s="476"/>
      <c r="I86" s="476"/>
      <c r="J86" s="476"/>
      <c r="K86" s="462"/>
      <c r="L86" s="477"/>
      <c r="M86" s="477"/>
      <c r="N86" s="319"/>
    </row>
    <row r="87" spans="1:14" ht="15" hidden="1">
      <c r="A87" s="469"/>
      <c r="B87" s="472"/>
      <c r="C87" s="473"/>
      <c r="D87" s="473"/>
      <c r="E87" s="486"/>
      <c r="F87" s="476"/>
      <c r="G87" s="476"/>
      <c r="H87" s="476"/>
      <c r="I87" s="476"/>
      <c r="J87" s="476"/>
      <c r="K87" s="462"/>
      <c r="L87" s="477"/>
      <c r="M87" s="477"/>
      <c r="N87" s="319"/>
    </row>
    <row r="88" spans="1:14" ht="15" hidden="1">
      <c r="A88" s="469"/>
      <c r="B88" s="472"/>
      <c r="C88" s="473"/>
      <c r="D88" s="473"/>
      <c r="E88" s="493"/>
      <c r="F88" s="476"/>
      <c r="G88" s="476"/>
      <c r="H88" s="476"/>
      <c r="I88" s="476"/>
      <c r="J88" s="476"/>
      <c r="K88" s="462"/>
      <c r="L88" s="477"/>
      <c r="M88" s="477"/>
      <c r="N88" s="319"/>
    </row>
    <row r="89" spans="1:14" ht="15" hidden="1">
      <c r="A89" s="469"/>
      <c r="B89" s="472"/>
      <c r="C89" s="473"/>
      <c r="D89" s="473"/>
      <c r="E89" s="486"/>
      <c r="F89" s="476"/>
      <c r="G89" s="476"/>
      <c r="H89" s="476"/>
      <c r="I89" s="476"/>
      <c r="J89" s="476"/>
      <c r="K89" s="462"/>
      <c r="L89" s="477"/>
      <c r="M89" s="477"/>
      <c r="N89" s="319"/>
    </row>
    <row r="90" spans="1:14" ht="15">
      <c r="A90" s="469"/>
      <c r="B90" s="465"/>
      <c r="C90" s="466"/>
      <c r="D90" s="466"/>
      <c r="E90" s="488"/>
      <c r="F90" s="490"/>
      <c r="G90" s="490"/>
      <c r="H90" s="490"/>
      <c r="I90" s="490"/>
      <c r="J90" s="490"/>
      <c r="K90" s="462"/>
      <c r="L90" s="477"/>
      <c r="M90" s="477"/>
      <c r="N90" s="319"/>
    </row>
    <row r="91" spans="1:14" ht="15">
      <c r="A91" s="469"/>
      <c r="B91" s="472"/>
      <c r="C91" s="473"/>
      <c r="D91" s="473"/>
      <c r="E91" s="474"/>
      <c r="F91" s="476"/>
      <c r="G91" s="476"/>
      <c r="H91" s="476"/>
      <c r="I91" s="476"/>
      <c r="J91" s="476"/>
      <c r="K91" s="462"/>
      <c r="L91" s="477"/>
      <c r="M91" s="477"/>
      <c r="N91" s="319"/>
    </row>
    <row r="92" spans="1:14" ht="15">
      <c r="A92" s="469"/>
      <c r="B92" s="472"/>
      <c r="C92" s="473"/>
      <c r="D92" s="473"/>
      <c r="E92" s="474"/>
      <c r="F92" s="476"/>
      <c r="G92" s="476"/>
      <c r="H92" s="476"/>
      <c r="I92" s="476"/>
      <c r="J92" s="476"/>
      <c r="K92" s="462"/>
      <c r="L92" s="477"/>
      <c r="M92" s="477"/>
      <c r="N92" s="319"/>
    </row>
    <row r="93" spans="1:14" ht="14.25" customHeight="1">
      <c r="A93" s="469"/>
      <c r="B93" s="472"/>
      <c r="C93" s="473"/>
      <c r="D93" s="473"/>
      <c r="E93" s="481"/>
      <c r="F93" s="483"/>
      <c r="G93" s="483"/>
      <c r="H93" s="483"/>
      <c r="I93" s="483"/>
      <c r="J93" s="476"/>
      <c r="K93" s="462"/>
      <c r="L93" s="477"/>
      <c r="M93" s="477"/>
      <c r="N93" s="319"/>
    </row>
    <row r="94" spans="1:14" ht="15" hidden="1">
      <c r="A94" s="469"/>
      <c r="B94" s="465"/>
      <c r="C94" s="473"/>
      <c r="D94" s="473"/>
      <c r="E94" s="488"/>
      <c r="F94" s="490"/>
      <c r="G94" s="490"/>
      <c r="H94" s="490"/>
      <c r="I94" s="490"/>
      <c r="J94" s="476"/>
      <c r="K94" s="462"/>
      <c r="L94" s="477"/>
      <c r="M94" s="477"/>
      <c r="N94" s="319"/>
    </row>
    <row r="95" spans="1:14" ht="15" hidden="1">
      <c r="A95" s="469"/>
      <c r="B95" s="472"/>
      <c r="C95" s="473"/>
      <c r="D95" s="473"/>
      <c r="E95" s="486"/>
      <c r="F95" s="476"/>
      <c r="G95" s="476"/>
      <c r="H95" s="476"/>
      <c r="I95" s="476"/>
      <c r="J95" s="476"/>
      <c r="K95" s="462"/>
      <c r="L95" s="477"/>
      <c r="M95" s="477"/>
      <c r="N95" s="319"/>
    </row>
    <row r="96" spans="1:14" ht="15" hidden="1">
      <c r="A96" s="469"/>
      <c r="B96" s="472"/>
      <c r="C96" s="473"/>
      <c r="D96" s="473"/>
      <c r="E96" s="486"/>
      <c r="F96" s="476"/>
      <c r="G96" s="476"/>
      <c r="H96" s="476"/>
      <c r="I96" s="476"/>
      <c r="J96" s="476"/>
      <c r="K96" s="462"/>
      <c r="L96" s="477"/>
      <c r="M96" s="477"/>
      <c r="N96" s="319"/>
    </row>
    <row r="97" spans="1:14" ht="15" hidden="1">
      <c r="A97" s="469"/>
      <c r="B97" s="465"/>
      <c r="C97" s="466"/>
      <c r="D97" s="466"/>
      <c r="E97" s="488"/>
      <c r="F97" s="471"/>
      <c r="G97" s="471"/>
      <c r="H97" s="471"/>
      <c r="I97" s="471"/>
      <c r="J97" s="476"/>
      <c r="K97" s="462"/>
      <c r="L97" s="477"/>
      <c r="M97" s="477"/>
      <c r="N97" s="319"/>
    </row>
    <row r="98" spans="1:14" ht="15" hidden="1">
      <c r="A98" s="469"/>
      <c r="B98" s="472"/>
      <c r="C98" s="473"/>
      <c r="D98" s="473"/>
      <c r="E98" s="486"/>
      <c r="F98" s="476"/>
      <c r="G98" s="476"/>
      <c r="H98" s="476"/>
      <c r="I98" s="476"/>
      <c r="J98" s="476"/>
      <c r="K98" s="462"/>
      <c r="L98" s="477"/>
      <c r="M98" s="477"/>
      <c r="N98" s="319"/>
    </row>
    <row r="99" spans="1:14" ht="15">
      <c r="A99" s="469"/>
      <c r="B99" s="465"/>
      <c r="C99" s="466"/>
      <c r="D99" s="466"/>
      <c r="E99" s="488"/>
      <c r="F99" s="471"/>
      <c r="G99" s="471"/>
      <c r="H99" s="471"/>
      <c r="I99" s="471"/>
      <c r="J99" s="468"/>
      <c r="K99" s="462"/>
      <c r="L99" s="477"/>
      <c r="M99" s="477"/>
      <c r="N99" s="319"/>
    </row>
    <row r="100" spans="1:14" ht="15">
      <c r="A100" s="469"/>
      <c r="B100" s="472"/>
      <c r="C100" s="473"/>
      <c r="D100" s="473"/>
      <c r="E100" s="474"/>
      <c r="F100" s="471"/>
      <c r="G100" s="471"/>
      <c r="H100" s="471"/>
      <c r="I100" s="471"/>
      <c r="J100" s="468"/>
      <c r="K100" s="462"/>
      <c r="L100" s="477"/>
      <c r="M100" s="477"/>
      <c r="N100" s="319"/>
    </row>
    <row r="101" spans="1:14" ht="15">
      <c r="A101" s="469"/>
      <c r="B101" s="472"/>
      <c r="C101" s="473"/>
      <c r="D101" s="473"/>
      <c r="E101" s="494"/>
      <c r="F101" s="476"/>
      <c r="G101" s="476"/>
      <c r="H101" s="476"/>
      <c r="I101" s="476"/>
      <c r="J101" s="476"/>
      <c r="K101" s="462"/>
      <c r="L101" s="477"/>
      <c r="M101" s="477"/>
      <c r="N101" s="319"/>
    </row>
    <row r="102" spans="1:14" ht="15">
      <c r="A102" s="469"/>
      <c r="B102" s="472"/>
      <c r="C102" s="473"/>
      <c r="D102" s="473"/>
      <c r="E102" s="481"/>
      <c r="F102" s="476"/>
      <c r="G102" s="476"/>
      <c r="H102" s="476"/>
      <c r="I102" s="476"/>
      <c r="J102" s="476"/>
      <c r="K102" s="462"/>
      <c r="L102" s="477"/>
      <c r="M102" s="477"/>
      <c r="N102" s="319"/>
    </row>
    <row r="103" spans="1:14" ht="15">
      <c r="A103" s="469"/>
      <c r="B103" s="472"/>
      <c r="C103" s="473"/>
      <c r="D103" s="473"/>
      <c r="E103" s="474"/>
      <c r="F103" s="476"/>
      <c r="G103" s="476"/>
      <c r="H103" s="476"/>
      <c r="I103" s="476"/>
      <c r="J103" s="476"/>
      <c r="K103" s="462"/>
      <c r="L103" s="477"/>
      <c r="M103" s="477"/>
      <c r="N103" s="319"/>
    </row>
    <row r="104" spans="1:14" ht="15">
      <c r="A104" s="469"/>
      <c r="B104" s="472"/>
      <c r="C104" s="473"/>
      <c r="D104" s="473"/>
      <c r="E104" s="482"/>
      <c r="F104" s="476"/>
      <c r="G104" s="476"/>
      <c r="H104" s="476"/>
      <c r="I104" s="476"/>
      <c r="J104" s="476"/>
      <c r="K104" s="462"/>
      <c r="L104" s="477"/>
      <c r="M104" s="477"/>
      <c r="N104" s="319"/>
    </row>
    <row r="105" spans="1:256" ht="15">
      <c r="A105" s="464"/>
      <c r="B105" s="465"/>
      <c r="C105" s="466"/>
      <c r="D105" s="466"/>
      <c r="E105" s="495"/>
      <c r="F105" s="468"/>
      <c r="G105" s="468"/>
      <c r="H105" s="468"/>
      <c r="I105" s="468"/>
      <c r="J105" s="468"/>
      <c r="K105" s="462"/>
      <c r="L105" s="462"/>
      <c r="M105" s="462"/>
      <c r="N105" s="319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1"/>
      <c r="BG105" s="321"/>
      <c r="BH105" s="321"/>
      <c r="BI105" s="321"/>
      <c r="BJ105" s="321"/>
      <c r="BK105" s="321"/>
      <c r="BL105" s="321"/>
      <c r="BM105" s="321"/>
      <c r="BN105" s="321"/>
      <c r="BO105" s="321"/>
      <c r="BP105" s="321"/>
      <c r="BQ105" s="321"/>
      <c r="BR105" s="321"/>
      <c r="BS105" s="321"/>
      <c r="BT105" s="321"/>
      <c r="BU105" s="321"/>
      <c r="BV105" s="321"/>
      <c r="BW105" s="321"/>
      <c r="BX105" s="321"/>
      <c r="BY105" s="321"/>
      <c r="BZ105" s="321"/>
      <c r="CA105" s="321"/>
      <c r="CB105" s="321"/>
      <c r="CC105" s="321"/>
      <c r="CD105" s="321"/>
      <c r="CE105" s="321"/>
      <c r="CF105" s="321"/>
      <c r="CG105" s="321"/>
      <c r="CH105" s="321"/>
      <c r="CI105" s="321"/>
      <c r="CJ105" s="321"/>
      <c r="CK105" s="321"/>
      <c r="CL105" s="321"/>
      <c r="CM105" s="321"/>
      <c r="CN105" s="321"/>
      <c r="CO105" s="321"/>
      <c r="CP105" s="321"/>
      <c r="CQ105" s="321"/>
      <c r="CR105" s="321"/>
      <c r="CS105" s="321"/>
      <c r="CT105" s="321"/>
      <c r="CU105" s="321"/>
      <c r="CV105" s="321"/>
      <c r="CW105" s="321"/>
      <c r="CX105" s="321"/>
      <c r="CY105" s="321"/>
      <c r="CZ105" s="321"/>
      <c r="DA105" s="321"/>
      <c r="DB105" s="321"/>
      <c r="DC105" s="321"/>
      <c r="DD105" s="321"/>
      <c r="DE105" s="321"/>
      <c r="DF105" s="321"/>
      <c r="DG105" s="321"/>
      <c r="DH105" s="321"/>
      <c r="DI105" s="321"/>
      <c r="DJ105" s="321"/>
      <c r="DK105" s="321"/>
      <c r="DL105" s="321"/>
      <c r="DM105" s="321"/>
      <c r="DN105" s="321"/>
      <c r="DO105" s="321"/>
      <c r="DP105" s="321"/>
      <c r="DQ105" s="321"/>
      <c r="DR105" s="321"/>
      <c r="DS105" s="321"/>
      <c r="DT105" s="321"/>
      <c r="DU105" s="321"/>
      <c r="DV105" s="321"/>
      <c r="DW105" s="321"/>
      <c r="DX105" s="321"/>
      <c r="DY105" s="321"/>
      <c r="DZ105" s="321"/>
      <c r="EA105" s="321"/>
      <c r="EB105" s="321"/>
      <c r="EC105" s="321"/>
      <c r="ED105" s="321"/>
      <c r="EE105" s="321"/>
      <c r="EF105" s="321"/>
      <c r="EG105" s="321"/>
      <c r="EH105" s="321"/>
      <c r="EI105" s="321"/>
      <c r="EJ105" s="321"/>
      <c r="EK105" s="321"/>
      <c r="EL105" s="321"/>
      <c r="EM105" s="321"/>
      <c r="EN105" s="321"/>
      <c r="EO105" s="321"/>
      <c r="EP105" s="321"/>
      <c r="EQ105" s="321"/>
      <c r="ER105" s="321"/>
      <c r="ES105" s="321"/>
      <c r="ET105" s="321"/>
      <c r="EU105" s="321"/>
      <c r="EV105" s="321"/>
      <c r="EW105" s="321"/>
      <c r="EX105" s="321"/>
      <c r="EY105" s="321"/>
      <c r="EZ105" s="321"/>
      <c r="FA105" s="321"/>
      <c r="FB105" s="321"/>
      <c r="FC105" s="321"/>
      <c r="FD105" s="321"/>
      <c r="FE105" s="321"/>
      <c r="FF105" s="321"/>
      <c r="FG105" s="321"/>
      <c r="FH105" s="321"/>
      <c r="FI105" s="321"/>
      <c r="FJ105" s="321"/>
      <c r="FK105" s="321"/>
      <c r="FL105" s="321"/>
      <c r="FM105" s="321"/>
      <c r="FN105" s="321"/>
      <c r="FO105" s="321"/>
      <c r="FP105" s="321"/>
      <c r="FQ105" s="321"/>
      <c r="FR105" s="321"/>
      <c r="FS105" s="321"/>
      <c r="FT105" s="321"/>
      <c r="FU105" s="321"/>
      <c r="FV105" s="321"/>
      <c r="FW105" s="321"/>
      <c r="FX105" s="321"/>
      <c r="FY105" s="321"/>
      <c r="FZ105" s="321"/>
      <c r="GA105" s="321"/>
      <c r="GB105" s="321"/>
      <c r="GC105" s="321"/>
      <c r="GD105" s="321"/>
      <c r="GE105" s="321"/>
      <c r="GF105" s="321"/>
      <c r="GG105" s="321"/>
      <c r="GH105" s="321"/>
      <c r="GI105" s="321"/>
      <c r="GJ105" s="321"/>
      <c r="GK105" s="321"/>
      <c r="GL105" s="321"/>
      <c r="GM105" s="321"/>
      <c r="GN105" s="321"/>
      <c r="GO105" s="321"/>
      <c r="GP105" s="321"/>
      <c r="GQ105" s="321"/>
      <c r="GR105" s="321"/>
      <c r="GS105" s="321"/>
      <c r="GT105" s="321"/>
      <c r="GU105" s="321"/>
      <c r="GV105" s="321"/>
      <c r="GW105" s="321"/>
      <c r="GX105" s="321"/>
      <c r="GY105" s="321"/>
      <c r="GZ105" s="321"/>
      <c r="HA105" s="321"/>
      <c r="HB105" s="321"/>
      <c r="HC105" s="321"/>
      <c r="HD105" s="321"/>
      <c r="HE105" s="321"/>
      <c r="HF105" s="321"/>
      <c r="HG105" s="321"/>
      <c r="HH105" s="321"/>
      <c r="HI105" s="321"/>
      <c r="HJ105" s="321"/>
      <c r="HK105" s="321"/>
      <c r="HL105" s="321"/>
      <c r="HM105" s="321"/>
      <c r="HN105" s="321"/>
      <c r="HO105" s="321"/>
      <c r="HP105" s="321"/>
      <c r="HQ105" s="321"/>
      <c r="HR105" s="321"/>
      <c r="HS105" s="321"/>
      <c r="HT105" s="321"/>
      <c r="HU105" s="321"/>
      <c r="HV105" s="321"/>
      <c r="HW105" s="321"/>
      <c r="HX105" s="321"/>
      <c r="HY105" s="321"/>
      <c r="HZ105" s="321"/>
      <c r="IA105" s="321"/>
      <c r="IB105" s="321"/>
      <c r="IC105" s="321"/>
      <c r="ID105" s="321"/>
      <c r="IE105" s="321"/>
      <c r="IF105" s="321"/>
      <c r="IG105" s="321"/>
      <c r="IH105" s="321"/>
      <c r="II105" s="321"/>
      <c r="IJ105" s="321"/>
      <c r="IK105" s="321"/>
      <c r="IL105" s="321"/>
      <c r="IM105" s="321"/>
      <c r="IN105" s="321"/>
      <c r="IO105" s="321"/>
      <c r="IP105" s="321"/>
      <c r="IQ105" s="321"/>
      <c r="IR105" s="321"/>
      <c r="IS105" s="321"/>
      <c r="IT105" s="321"/>
      <c r="IU105" s="321"/>
      <c r="IV105" s="321"/>
    </row>
    <row r="106" spans="1:14" ht="15">
      <c r="A106" s="469"/>
      <c r="B106" s="465"/>
      <c r="C106" s="466"/>
      <c r="D106" s="466"/>
      <c r="E106" s="488"/>
      <c r="F106" s="471"/>
      <c r="G106" s="471"/>
      <c r="H106" s="471"/>
      <c r="I106" s="471"/>
      <c r="J106" s="476"/>
      <c r="K106" s="462"/>
      <c r="L106" s="477"/>
      <c r="M106" s="477"/>
      <c r="N106" s="319"/>
    </row>
    <row r="107" spans="1:14" ht="15">
      <c r="A107" s="469"/>
      <c r="B107" s="465"/>
      <c r="C107" s="466"/>
      <c r="D107" s="466"/>
      <c r="E107" s="488"/>
      <c r="F107" s="471"/>
      <c r="G107" s="471"/>
      <c r="H107" s="471"/>
      <c r="I107" s="471"/>
      <c r="J107" s="476"/>
      <c r="K107" s="462"/>
      <c r="L107" s="477"/>
      <c r="M107" s="477"/>
      <c r="N107" s="319"/>
    </row>
    <row r="108" spans="1:14" ht="12" customHeight="1">
      <c r="A108" s="469"/>
      <c r="B108" s="472"/>
      <c r="C108" s="473"/>
      <c r="D108" s="473"/>
      <c r="E108" s="486"/>
      <c r="F108" s="476"/>
      <c r="G108" s="476"/>
      <c r="H108" s="476"/>
      <c r="I108" s="476"/>
      <c r="J108" s="476"/>
      <c r="K108" s="462"/>
      <c r="L108" s="477"/>
      <c r="M108" s="477"/>
      <c r="N108" s="319"/>
    </row>
    <row r="109" spans="1:14" ht="15" hidden="1">
      <c r="A109" s="469"/>
      <c r="B109" s="472"/>
      <c r="C109" s="473"/>
      <c r="D109" s="473"/>
      <c r="E109" s="494"/>
      <c r="F109" s="476"/>
      <c r="G109" s="476"/>
      <c r="H109" s="476"/>
      <c r="I109" s="476"/>
      <c r="J109" s="476"/>
      <c r="K109" s="462"/>
      <c r="L109" s="477"/>
      <c r="M109" s="477"/>
      <c r="N109" s="319"/>
    </row>
    <row r="110" spans="1:14" ht="15">
      <c r="A110" s="469"/>
      <c r="B110" s="472"/>
      <c r="C110" s="473"/>
      <c r="D110" s="473"/>
      <c r="E110" s="493"/>
      <c r="F110" s="483"/>
      <c r="G110" s="483"/>
      <c r="H110" s="483"/>
      <c r="I110" s="483"/>
      <c r="J110" s="476"/>
      <c r="K110" s="462"/>
      <c r="L110" s="477"/>
      <c r="M110" s="477"/>
      <c r="N110" s="319"/>
    </row>
    <row r="111" spans="1:14" ht="15">
      <c r="A111" s="469"/>
      <c r="B111" s="472"/>
      <c r="C111" s="473"/>
      <c r="D111" s="473"/>
      <c r="E111" s="486"/>
      <c r="F111" s="476"/>
      <c r="G111" s="476"/>
      <c r="H111" s="476"/>
      <c r="I111" s="476"/>
      <c r="J111" s="476"/>
      <c r="K111" s="462"/>
      <c r="L111" s="477"/>
      <c r="M111" s="477"/>
      <c r="N111" s="319"/>
    </row>
    <row r="112" spans="1:256" ht="37.5" customHeight="1">
      <c r="A112" s="464"/>
      <c r="B112" s="465"/>
      <c r="C112" s="466"/>
      <c r="D112" s="466"/>
      <c r="E112" s="495"/>
      <c r="F112" s="496"/>
      <c r="G112" s="496"/>
      <c r="H112" s="496"/>
      <c r="I112" s="496"/>
      <c r="J112" s="468"/>
      <c r="K112" s="462"/>
      <c r="L112" s="462"/>
      <c r="M112" s="462"/>
      <c r="N112" s="319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1"/>
      <c r="BG112" s="321"/>
      <c r="BH112" s="321"/>
      <c r="BI112" s="321"/>
      <c r="BJ112" s="321"/>
      <c r="BK112" s="321"/>
      <c r="BL112" s="321"/>
      <c r="BM112" s="321"/>
      <c r="BN112" s="321"/>
      <c r="BO112" s="321"/>
      <c r="BP112" s="321"/>
      <c r="BQ112" s="321"/>
      <c r="BR112" s="321"/>
      <c r="BS112" s="321"/>
      <c r="BT112" s="321"/>
      <c r="BU112" s="321"/>
      <c r="BV112" s="321"/>
      <c r="BW112" s="321"/>
      <c r="BX112" s="321"/>
      <c r="BY112" s="321"/>
      <c r="BZ112" s="321"/>
      <c r="CA112" s="321"/>
      <c r="CB112" s="321"/>
      <c r="CC112" s="321"/>
      <c r="CD112" s="321"/>
      <c r="CE112" s="321"/>
      <c r="CF112" s="321"/>
      <c r="CG112" s="321"/>
      <c r="CH112" s="321"/>
      <c r="CI112" s="321"/>
      <c r="CJ112" s="321"/>
      <c r="CK112" s="321"/>
      <c r="CL112" s="321"/>
      <c r="CM112" s="321"/>
      <c r="CN112" s="321"/>
      <c r="CO112" s="321"/>
      <c r="CP112" s="321"/>
      <c r="CQ112" s="321"/>
      <c r="CR112" s="321"/>
      <c r="CS112" s="321"/>
      <c r="CT112" s="321"/>
      <c r="CU112" s="321"/>
      <c r="CV112" s="321"/>
      <c r="CW112" s="321"/>
      <c r="CX112" s="321"/>
      <c r="CY112" s="321"/>
      <c r="CZ112" s="321"/>
      <c r="DA112" s="321"/>
      <c r="DB112" s="321"/>
      <c r="DC112" s="321"/>
      <c r="DD112" s="321"/>
      <c r="DE112" s="321"/>
      <c r="DF112" s="321"/>
      <c r="DG112" s="321"/>
      <c r="DH112" s="321"/>
      <c r="DI112" s="321"/>
      <c r="DJ112" s="321"/>
      <c r="DK112" s="321"/>
      <c r="DL112" s="321"/>
      <c r="DM112" s="321"/>
      <c r="DN112" s="321"/>
      <c r="DO112" s="321"/>
      <c r="DP112" s="321"/>
      <c r="DQ112" s="321"/>
      <c r="DR112" s="321"/>
      <c r="DS112" s="321"/>
      <c r="DT112" s="321"/>
      <c r="DU112" s="321"/>
      <c r="DV112" s="321"/>
      <c r="DW112" s="321"/>
      <c r="DX112" s="321"/>
      <c r="DY112" s="321"/>
      <c r="DZ112" s="321"/>
      <c r="EA112" s="321"/>
      <c r="EB112" s="321"/>
      <c r="EC112" s="321"/>
      <c r="ED112" s="321"/>
      <c r="EE112" s="321"/>
      <c r="EF112" s="321"/>
      <c r="EG112" s="321"/>
      <c r="EH112" s="321"/>
      <c r="EI112" s="321"/>
      <c r="EJ112" s="321"/>
      <c r="EK112" s="321"/>
      <c r="EL112" s="321"/>
      <c r="EM112" s="321"/>
      <c r="EN112" s="321"/>
      <c r="EO112" s="321"/>
      <c r="EP112" s="321"/>
      <c r="EQ112" s="321"/>
      <c r="ER112" s="321"/>
      <c r="ES112" s="321"/>
      <c r="ET112" s="321"/>
      <c r="EU112" s="321"/>
      <c r="EV112" s="321"/>
      <c r="EW112" s="321"/>
      <c r="EX112" s="321"/>
      <c r="EY112" s="321"/>
      <c r="EZ112" s="321"/>
      <c r="FA112" s="321"/>
      <c r="FB112" s="321"/>
      <c r="FC112" s="321"/>
      <c r="FD112" s="321"/>
      <c r="FE112" s="321"/>
      <c r="FF112" s="321"/>
      <c r="FG112" s="321"/>
      <c r="FH112" s="321"/>
      <c r="FI112" s="321"/>
      <c r="FJ112" s="321"/>
      <c r="FK112" s="321"/>
      <c r="FL112" s="321"/>
      <c r="FM112" s="321"/>
      <c r="FN112" s="321"/>
      <c r="FO112" s="321"/>
      <c r="FP112" s="321"/>
      <c r="FQ112" s="321"/>
      <c r="FR112" s="321"/>
      <c r="FS112" s="321"/>
      <c r="FT112" s="321"/>
      <c r="FU112" s="321"/>
      <c r="FV112" s="321"/>
      <c r="FW112" s="321"/>
      <c r="FX112" s="321"/>
      <c r="FY112" s="321"/>
      <c r="FZ112" s="321"/>
      <c r="GA112" s="321"/>
      <c r="GB112" s="321"/>
      <c r="GC112" s="321"/>
      <c r="GD112" s="321"/>
      <c r="GE112" s="321"/>
      <c r="GF112" s="321"/>
      <c r="GG112" s="321"/>
      <c r="GH112" s="321"/>
      <c r="GI112" s="321"/>
      <c r="GJ112" s="321"/>
      <c r="GK112" s="321"/>
      <c r="GL112" s="321"/>
      <c r="GM112" s="321"/>
      <c r="GN112" s="321"/>
      <c r="GO112" s="321"/>
      <c r="GP112" s="321"/>
      <c r="GQ112" s="321"/>
      <c r="GR112" s="321"/>
      <c r="GS112" s="321"/>
      <c r="GT112" s="321"/>
      <c r="GU112" s="321"/>
      <c r="GV112" s="321"/>
      <c r="GW112" s="321"/>
      <c r="GX112" s="321"/>
      <c r="GY112" s="321"/>
      <c r="GZ112" s="321"/>
      <c r="HA112" s="321"/>
      <c r="HB112" s="321"/>
      <c r="HC112" s="321"/>
      <c r="HD112" s="321"/>
      <c r="HE112" s="321"/>
      <c r="HF112" s="321"/>
      <c r="HG112" s="321"/>
      <c r="HH112" s="321"/>
      <c r="HI112" s="321"/>
      <c r="HJ112" s="321"/>
      <c r="HK112" s="321"/>
      <c r="HL112" s="321"/>
      <c r="HM112" s="321"/>
      <c r="HN112" s="321"/>
      <c r="HO112" s="321"/>
      <c r="HP112" s="321"/>
      <c r="HQ112" s="321"/>
      <c r="HR112" s="321"/>
      <c r="HS112" s="321"/>
      <c r="HT112" s="321"/>
      <c r="HU112" s="321"/>
      <c r="HV112" s="321"/>
      <c r="HW112" s="321"/>
      <c r="HX112" s="321"/>
      <c r="HY112" s="321"/>
      <c r="HZ112" s="321"/>
      <c r="IA112" s="321"/>
      <c r="IB112" s="321"/>
      <c r="IC112" s="321"/>
      <c r="ID112" s="321"/>
      <c r="IE112" s="321"/>
      <c r="IF112" s="321"/>
      <c r="IG112" s="321"/>
      <c r="IH112" s="321"/>
      <c r="II112" s="321"/>
      <c r="IJ112" s="321"/>
      <c r="IK112" s="321"/>
      <c r="IL112" s="321"/>
      <c r="IM112" s="321"/>
      <c r="IN112" s="321"/>
      <c r="IO112" s="321"/>
      <c r="IP112" s="321"/>
      <c r="IQ112" s="321"/>
      <c r="IR112" s="321"/>
      <c r="IS112" s="321"/>
      <c r="IT112" s="321"/>
      <c r="IU112" s="321"/>
      <c r="IV112" s="321"/>
    </row>
    <row r="113" spans="1:14" ht="15">
      <c r="A113" s="469"/>
      <c r="B113" s="465"/>
      <c r="C113" s="466"/>
      <c r="D113" s="466"/>
      <c r="E113" s="488"/>
      <c r="F113" s="471"/>
      <c r="G113" s="471"/>
      <c r="H113" s="471"/>
      <c r="I113" s="471"/>
      <c r="J113" s="476"/>
      <c r="K113" s="462"/>
      <c r="L113" s="477"/>
      <c r="M113" s="477"/>
      <c r="N113" s="319"/>
    </row>
    <row r="114" spans="1:14" ht="15">
      <c r="A114" s="469"/>
      <c r="B114" s="472"/>
      <c r="C114" s="473"/>
      <c r="D114" s="473"/>
      <c r="E114" s="486"/>
      <c r="F114" s="476"/>
      <c r="G114" s="476"/>
      <c r="H114" s="476"/>
      <c r="I114" s="476"/>
      <c r="J114" s="476"/>
      <c r="K114" s="462"/>
      <c r="L114" s="477"/>
      <c r="M114" s="477"/>
      <c r="N114" s="319"/>
    </row>
    <row r="115" spans="1:14" ht="15" hidden="1">
      <c r="A115" s="469"/>
      <c r="B115" s="472"/>
      <c r="C115" s="473"/>
      <c r="D115" s="473"/>
      <c r="E115" s="494"/>
      <c r="F115" s="476"/>
      <c r="G115" s="476"/>
      <c r="H115" s="476"/>
      <c r="I115" s="476"/>
      <c r="J115" s="476"/>
      <c r="K115" s="462"/>
      <c r="L115" s="477"/>
      <c r="M115" s="477"/>
      <c r="N115" s="319"/>
    </row>
    <row r="116" spans="1:14" ht="15">
      <c r="A116" s="469"/>
      <c r="B116" s="472"/>
      <c r="C116" s="473"/>
      <c r="D116" s="473"/>
      <c r="E116" s="486"/>
      <c r="F116" s="476"/>
      <c r="G116" s="476"/>
      <c r="H116" s="476"/>
      <c r="I116" s="476"/>
      <c r="J116" s="476"/>
      <c r="K116" s="462"/>
      <c r="L116" s="477"/>
      <c r="M116" s="477"/>
      <c r="N116" s="319"/>
    </row>
    <row r="117" spans="1:14" ht="1.5" customHeight="1">
      <c r="A117" s="469"/>
      <c r="B117" s="472"/>
      <c r="C117" s="473"/>
      <c r="D117" s="473"/>
      <c r="E117" s="494"/>
      <c r="F117" s="476"/>
      <c r="G117" s="476"/>
      <c r="H117" s="476"/>
      <c r="I117" s="476"/>
      <c r="J117" s="476"/>
      <c r="K117" s="462"/>
      <c r="L117" s="477"/>
      <c r="M117" s="477"/>
      <c r="N117" s="319"/>
    </row>
    <row r="118" spans="1:14" ht="15">
      <c r="A118" s="469"/>
      <c r="B118" s="465"/>
      <c r="C118" s="466"/>
      <c r="D118" s="466"/>
      <c r="E118" s="488"/>
      <c r="F118" s="471"/>
      <c r="G118" s="471"/>
      <c r="H118" s="471"/>
      <c r="I118" s="471"/>
      <c r="J118" s="476"/>
      <c r="K118" s="462"/>
      <c r="L118" s="477"/>
      <c r="M118" s="477"/>
      <c r="N118" s="319"/>
    </row>
    <row r="119" spans="1:14" ht="12" customHeight="1">
      <c r="A119" s="469"/>
      <c r="B119" s="472"/>
      <c r="C119" s="473"/>
      <c r="D119" s="473"/>
      <c r="E119" s="486"/>
      <c r="F119" s="476"/>
      <c r="G119" s="476"/>
      <c r="H119" s="476"/>
      <c r="I119" s="476"/>
      <c r="J119" s="476"/>
      <c r="K119" s="462"/>
      <c r="L119" s="477"/>
      <c r="M119" s="477"/>
      <c r="N119" s="319"/>
    </row>
    <row r="120" spans="1:14" ht="15" hidden="1">
      <c r="A120" s="469"/>
      <c r="B120" s="472"/>
      <c r="C120" s="473"/>
      <c r="D120" s="473"/>
      <c r="E120" s="494"/>
      <c r="F120" s="476"/>
      <c r="G120" s="476"/>
      <c r="H120" s="476"/>
      <c r="I120" s="476"/>
      <c r="J120" s="476"/>
      <c r="K120" s="462"/>
      <c r="L120" s="477"/>
      <c r="M120" s="477"/>
      <c r="N120" s="319"/>
    </row>
    <row r="121" spans="1:14" ht="0.75" customHeight="1" hidden="1">
      <c r="A121" s="469"/>
      <c r="B121" s="472"/>
      <c r="C121" s="473"/>
      <c r="D121" s="473"/>
      <c r="E121" s="497"/>
      <c r="F121" s="476"/>
      <c r="G121" s="476"/>
      <c r="H121" s="476"/>
      <c r="I121" s="476"/>
      <c r="J121" s="476"/>
      <c r="K121" s="462"/>
      <c r="L121" s="477"/>
      <c r="M121" s="477"/>
      <c r="N121" s="319"/>
    </row>
    <row r="122" spans="1:14" ht="15" hidden="1">
      <c r="A122" s="469"/>
      <c r="B122" s="472"/>
      <c r="C122" s="473"/>
      <c r="D122" s="473"/>
      <c r="E122" s="487"/>
      <c r="F122" s="476"/>
      <c r="G122" s="476"/>
      <c r="H122" s="476"/>
      <c r="I122" s="476"/>
      <c r="J122" s="476"/>
      <c r="K122" s="462"/>
      <c r="L122" s="477"/>
      <c r="M122" s="477"/>
      <c r="N122" s="319"/>
    </row>
    <row r="123" spans="1:14" ht="15" hidden="1">
      <c r="A123" s="469"/>
      <c r="B123" s="472"/>
      <c r="C123" s="473"/>
      <c r="D123" s="473"/>
      <c r="E123" s="487"/>
      <c r="F123" s="476"/>
      <c r="G123" s="476"/>
      <c r="H123" s="476"/>
      <c r="I123" s="476"/>
      <c r="J123" s="476"/>
      <c r="K123" s="462"/>
      <c r="L123" s="477"/>
      <c r="M123" s="477"/>
      <c r="N123" s="319"/>
    </row>
    <row r="124" spans="1:14" ht="15" hidden="1">
      <c r="A124" s="469"/>
      <c r="B124" s="472"/>
      <c r="C124" s="473"/>
      <c r="D124" s="473"/>
      <c r="E124" s="487"/>
      <c r="F124" s="476"/>
      <c r="G124" s="476"/>
      <c r="H124" s="476"/>
      <c r="I124" s="476"/>
      <c r="J124" s="476"/>
      <c r="K124" s="462"/>
      <c r="L124" s="477"/>
      <c r="M124" s="477"/>
      <c r="N124" s="319"/>
    </row>
    <row r="125" spans="1:14" ht="15" hidden="1">
      <c r="A125" s="469"/>
      <c r="B125" s="472"/>
      <c r="C125" s="473"/>
      <c r="D125" s="473"/>
      <c r="E125" s="487"/>
      <c r="F125" s="476"/>
      <c r="G125" s="476"/>
      <c r="H125" s="476"/>
      <c r="I125" s="476"/>
      <c r="J125" s="476"/>
      <c r="K125" s="462"/>
      <c r="L125" s="477"/>
      <c r="M125" s="477"/>
      <c r="N125" s="319"/>
    </row>
    <row r="126" spans="1:14" ht="15" hidden="1">
      <c r="A126" s="469"/>
      <c r="B126" s="472"/>
      <c r="C126" s="473"/>
      <c r="D126" s="473"/>
      <c r="E126" s="487"/>
      <c r="F126" s="476"/>
      <c r="G126" s="476"/>
      <c r="H126" s="476"/>
      <c r="I126" s="476"/>
      <c r="J126" s="476"/>
      <c r="K126" s="462"/>
      <c r="L126" s="477"/>
      <c r="M126" s="477"/>
      <c r="N126" s="319"/>
    </row>
    <row r="127" spans="1:14" ht="15" hidden="1">
      <c r="A127" s="469"/>
      <c r="B127" s="472"/>
      <c r="C127" s="473"/>
      <c r="D127" s="473"/>
      <c r="E127" s="487"/>
      <c r="F127" s="476"/>
      <c r="G127" s="476"/>
      <c r="H127" s="476"/>
      <c r="I127" s="476"/>
      <c r="J127" s="476"/>
      <c r="K127" s="462"/>
      <c r="L127" s="477"/>
      <c r="M127" s="477"/>
      <c r="N127" s="319"/>
    </row>
    <row r="128" spans="1:14" ht="15" hidden="1">
      <c r="A128" s="469"/>
      <c r="B128" s="472"/>
      <c r="C128" s="473"/>
      <c r="D128" s="473"/>
      <c r="E128" s="487"/>
      <c r="F128" s="476"/>
      <c r="G128" s="476"/>
      <c r="H128" s="476"/>
      <c r="I128" s="476"/>
      <c r="J128" s="476"/>
      <c r="K128" s="462"/>
      <c r="L128" s="477"/>
      <c r="M128" s="477"/>
      <c r="N128" s="319"/>
    </row>
    <row r="129" spans="1:14" ht="15" hidden="1">
      <c r="A129" s="469"/>
      <c r="B129" s="472"/>
      <c r="C129" s="473"/>
      <c r="D129" s="473"/>
      <c r="E129" s="487"/>
      <c r="F129" s="476"/>
      <c r="G129" s="476"/>
      <c r="H129" s="476"/>
      <c r="I129" s="476"/>
      <c r="J129" s="476"/>
      <c r="K129" s="462"/>
      <c r="L129" s="477"/>
      <c r="M129" s="477"/>
      <c r="N129" s="319"/>
    </row>
    <row r="130" spans="1:14" ht="15" hidden="1">
      <c r="A130" s="469"/>
      <c r="B130" s="472"/>
      <c r="C130" s="473"/>
      <c r="D130" s="473"/>
      <c r="E130" s="487"/>
      <c r="F130" s="476"/>
      <c r="G130" s="476"/>
      <c r="H130" s="476"/>
      <c r="I130" s="476"/>
      <c r="J130" s="476"/>
      <c r="K130" s="462"/>
      <c r="L130" s="477"/>
      <c r="M130" s="477"/>
      <c r="N130" s="319"/>
    </row>
    <row r="131" spans="1:14" ht="13.5" customHeight="1" hidden="1">
      <c r="A131" s="469"/>
      <c r="B131" s="472"/>
      <c r="C131" s="473"/>
      <c r="D131" s="473"/>
      <c r="E131" s="487"/>
      <c r="F131" s="476"/>
      <c r="G131" s="476"/>
      <c r="H131" s="476"/>
      <c r="I131" s="476"/>
      <c r="J131" s="476"/>
      <c r="K131" s="462"/>
      <c r="L131" s="477"/>
      <c r="M131" s="477"/>
      <c r="N131" s="319"/>
    </row>
    <row r="132" spans="1:14" ht="15" hidden="1">
      <c r="A132" s="469"/>
      <c r="B132" s="472"/>
      <c r="C132" s="473"/>
      <c r="D132" s="473"/>
      <c r="E132" s="487"/>
      <c r="F132" s="476"/>
      <c r="G132" s="476"/>
      <c r="H132" s="476"/>
      <c r="I132" s="476"/>
      <c r="J132" s="476"/>
      <c r="K132" s="462"/>
      <c r="L132" s="477"/>
      <c r="M132" s="477"/>
      <c r="N132" s="319"/>
    </row>
    <row r="133" spans="1:14" ht="15" hidden="1">
      <c r="A133" s="469"/>
      <c r="B133" s="472"/>
      <c r="C133" s="473"/>
      <c r="D133" s="473"/>
      <c r="E133" s="487"/>
      <c r="F133" s="476"/>
      <c r="G133" s="476"/>
      <c r="H133" s="476"/>
      <c r="I133" s="476"/>
      <c r="J133" s="476"/>
      <c r="K133" s="462"/>
      <c r="L133" s="477"/>
      <c r="M133" s="477"/>
      <c r="N133" s="319"/>
    </row>
    <row r="134" spans="1:14" ht="15" hidden="1">
      <c r="A134" s="469"/>
      <c r="B134" s="472"/>
      <c r="C134" s="473"/>
      <c r="D134" s="473"/>
      <c r="E134" s="487"/>
      <c r="F134" s="476"/>
      <c r="G134" s="476"/>
      <c r="H134" s="476"/>
      <c r="I134" s="476"/>
      <c r="J134" s="476"/>
      <c r="K134" s="462"/>
      <c r="L134" s="477"/>
      <c r="M134" s="477"/>
      <c r="N134" s="319"/>
    </row>
    <row r="135" spans="1:14" ht="15" hidden="1">
      <c r="A135" s="469"/>
      <c r="B135" s="465"/>
      <c r="C135" s="466"/>
      <c r="D135" s="473"/>
      <c r="E135" s="487"/>
      <c r="F135" s="471"/>
      <c r="G135" s="471"/>
      <c r="H135" s="471"/>
      <c r="I135" s="471"/>
      <c r="J135" s="476"/>
      <c r="K135" s="462"/>
      <c r="L135" s="477"/>
      <c r="M135" s="477"/>
      <c r="N135" s="319"/>
    </row>
    <row r="136" spans="1:14" ht="15" hidden="1">
      <c r="A136" s="469"/>
      <c r="B136" s="472"/>
      <c r="C136" s="473"/>
      <c r="D136" s="473"/>
      <c r="E136" s="487"/>
      <c r="F136" s="476"/>
      <c r="G136" s="476"/>
      <c r="H136" s="476"/>
      <c r="I136" s="476"/>
      <c r="J136" s="476"/>
      <c r="K136" s="462"/>
      <c r="L136" s="477"/>
      <c r="M136" s="477"/>
      <c r="N136" s="319"/>
    </row>
    <row r="137" spans="1:14" ht="15" hidden="1">
      <c r="A137" s="469"/>
      <c r="B137" s="472"/>
      <c r="C137" s="473"/>
      <c r="D137" s="473"/>
      <c r="E137" s="487"/>
      <c r="F137" s="476"/>
      <c r="G137" s="476"/>
      <c r="H137" s="476"/>
      <c r="I137" s="476"/>
      <c r="J137" s="476"/>
      <c r="K137" s="462"/>
      <c r="L137" s="477"/>
      <c r="M137" s="477"/>
      <c r="N137" s="319"/>
    </row>
    <row r="138" spans="1:14" ht="15" hidden="1">
      <c r="A138" s="469"/>
      <c r="B138" s="472"/>
      <c r="C138" s="473"/>
      <c r="D138" s="473"/>
      <c r="E138" s="487"/>
      <c r="F138" s="476"/>
      <c r="G138" s="476"/>
      <c r="H138" s="476"/>
      <c r="I138" s="476"/>
      <c r="J138" s="476"/>
      <c r="K138" s="462"/>
      <c r="L138" s="477"/>
      <c r="M138" s="477"/>
      <c r="N138" s="319"/>
    </row>
    <row r="139" spans="1:14" ht="15" hidden="1">
      <c r="A139" s="469"/>
      <c r="B139" s="472"/>
      <c r="C139" s="473"/>
      <c r="D139" s="473"/>
      <c r="E139" s="487"/>
      <c r="F139" s="476"/>
      <c r="G139" s="476"/>
      <c r="H139" s="476"/>
      <c r="I139" s="476"/>
      <c r="J139" s="476"/>
      <c r="K139" s="462"/>
      <c r="L139" s="477"/>
      <c r="M139" s="477"/>
      <c r="N139" s="319"/>
    </row>
    <row r="140" spans="1:14" ht="15" hidden="1">
      <c r="A140" s="469"/>
      <c r="B140" s="472"/>
      <c r="C140" s="473"/>
      <c r="D140" s="473"/>
      <c r="E140" s="487"/>
      <c r="F140" s="476"/>
      <c r="G140" s="476"/>
      <c r="H140" s="476"/>
      <c r="I140" s="476"/>
      <c r="J140" s="476"/>
      <c r="K140" s="462"/>
      <c r="L140" s="477"/>
      <c r="M140" s="477"/>
      <c r="N140" s="319"/>
    </row>
    <row r="141" spans="1:14" ht="15" hidden="1">
      <c r="A141" s="469"/>
      <c r="B141" s="472"/>
      <c r="C141" s="473"/>
      <c r="D141" s="473"/>
      <c r="E141" s="487"/>
      <c r="F141" s="476"/>
      <c r="G141" s="476"/>
      <c r="H141" s="476"/>
      <c r="I141" s="476"/>
      <c r="J141" s="476"/>
      <c r="K141" s="462"/>
      <c r="L141" s="477"/>
      <c r="M141" s="477"/>
      <c r="N141" s="319"/>
    </row>
    <row r="142" spans="1:14" ht="15" hidden="1">
      <c r="A142" s="469"/>
      <c r="B142" s="472"/>
      <c r="C142" s="473"/>
      <c r="D142" s="473"/>
      <c r="E142" s="487"/>
      <c r="F142" s="476"/>
      <c r="G142" s="476"/>
      <c r="H142" s="476"/>
      <c r="I142" s="476"/>
      <c r="J142" s="476"/>
      <c r="K142" s="462"/>
      <c r="L142" s="477"/>
      <c r="M142" s="477"/>
      <c r="N142" s="319"/>
    </row>
    <row r="143" spans="1:14" ht="15" hidden="1">
      <c r="A143" s="469"/>
      <c r="B143" s="472"/>
      <c r="C143" s="473"/>
      <c r="D143" s="473"/>
      <c r="E143" s="487"/>
      <c r="F143" s="476"/>
      <c r="G143" s="476"/>
      <c r="H143" s="476"/>
      <c r="I143" s="476"/>
      <c r="J143" s="476"/>
      <c r="K143" s="462"/>
      <c r="L143" s="477"/>
      <c r="M143" s="477"/>
      <c r="N143" s="319"/>
    </row>
    <row r="144" spans="1:14" ht="15" hidden="1">
      <c r="A144" s="469"/>
      <c r="B144" s="472"/>
      <c r="C144" s="473"/>
      <c r="D144" s="473"/>
      <c r="E144" s="487"/>
      <c r="F144" s="476"/>
      <c r="G144" s="476"/>
      <c r="H144" s="476"/>
      <c r="I144" s="476"/>
      <c r="J144" s="476"/>
      <c r="K144" s="462"/>
      <c r="L144" s="477"/>
      <c r="M144" s="477"/>
      <c r="N144" s="319"/>
    </row>
    <row r="145" spans="1:14" ht="15" hidden="1">
      <c r="A145" s="469"/>
      <c r="B145" s="472"/>
      <c r="C145" s="473"/>
      <c r="D145" s="473"/>
      <c r="E145" s="487"/>
      <c r="F145" s="476"/>
      <c r="G145" s="476"/>
      <c r="H145" s="476"/>
      <c r="I145" s="476"/>
      <c r="J145" s="476"/>
      <c r="K145" s="462"/>
      <c r="L145" s="477"/>
      <c r="M145" s="477"/>
      <c r="N145" s="319"/>
    </row>
    <row r="146" spans="1:14" ht="15" hidden="1">
      <c r="A146" s="469"/>
      <c r="B146" s="472"/>
      <c r="C146" s="473"/>
      <c r="D146" s="473"/>
      <c r="E146" s="487"/>
      <c r="F146" s="476"/>
      <c r="G146" s="476"/>
      <c r="H146" s="476"/>
      <c r="I146" s="476"/>
      <c r="J146" s="476"/>
      <c r="K146" s="462"/>
      <c r="L146" s="477"/>
      <c r="M146" s="477"/>
      <c r="N146" s="319"/>
    </row>
    <row r="147" spans="1:14" ht="15" hidden="1">
      <c r="A147" s="469"/>
      <c r="B147" s="472"/>
      <c r="C147" s="473"/>
      <c r="D147" s="473"/>
      <c r="E147" s="487"/>
      <c r="F147" s="476"/>
      <c r="G147" s="476"/>
      <c r="H147" s="476"/>
      <c r="I147" s="476"/>
      <c r="J147" s="476"/>
      <c r="K147" s="462"/>
      <c r="L147" s="477"/>
      <c r="M147" s="477"/>
      <c r="N147" s="319"/>
    </row>
    <row r="148" spans="1:14" ht="15" hidden="1">
      <c r="A148" s="469"/>
      <c r="B148" s="465"/>
      <c r="C148" s="466"/>
      <c r="D148" s="473"/>
      <c r="E148" s="487"/>
      <c r="F148" s="471"/>
      <c r="G148" s="471"/>
      <c r="H148" s="471"/>
      <c r="I148" s="471"/>
      <c r="J148" s="476"/>
      <c r="K148" s="462"/>
      <c r="L148" s="477"/>
      <c r="M148" s="477"/>
      <c r="N148" s="319"/>
    </row>
    <row r="149" spans="1:14" ht="15" hidden="1">
      <c r="A149" s="469"/>
      <c r="B149" s="472"/>
      <c r="C149" s="473"/>
      <c r="D149" s="473"/>
      <c r="E149" s="487"/>
      <c r="F149" s="476"/>
      <c r="G149" s="476"/>
      <c r="H149" s="476"/>
      <c r="I149" s="476"/>
      <c r="J149" s="476"/>
      <c r="K149" s="462"/>
      <c r="L149" s="477"/>
      <c r="M149" s="477"/>
      <c r="N149" s="319"/>
    </row>
    <row r="150" spans="1:14" ht="15" hidden="1">
      <c r="A150" s="469"/>
      <c r="B150" s="472"/>
      <c r="C150" s="473"/>
      <c r="D150" s="473"/>
      <c r="E150" s="487"/>
      <c r="F150" s="476"/>
      <c r="G150" s="476"/>
      <c r="H150" s="476"/>
      <c r="I150" s="476"/>
      <c r="J150" s="476"/>
      <c r="K150" s="462"/>
      <c r="L150" s="477"/>
      <c r="M150" s="477"/>
      <c r="N150" s="319"/>
    </row>
    <row r="151" spans="1:14" ht="15" hidden="1">
      <c r="A151" s="469"/>
      <c r="B151" s="472"/>
      <c r="C151" s="473"/>
      <c r="D151" s="473"/>
      <c r="E151" s="487"/>
      <c r="F151" s="476"/>
      <c r="G151" s="476"/>
      <c r="H151" s="476"/>
      <c r="I151" s="476"/>
      <c r="J151" s="476"/>
      <c r="K151" s="462"/>
      <c r="L151" s="477"/>
      <c r="M151" s="477"/>
      <c r="N151" s="319"/>
    </row>
    <row r="152" spans="1:14" ht="15" hidden="1">
      <c r="A152" s="469"/>
      <c r="B152" s="472"/>
      <c r="C152" s="473"/>
      <c r="D152" s="473"/>
      <c r="E152" s="487"/>
      <c r="F152" s="476"/>
      <c r="G152" s="476"/>
      <c r="H152" s="476"/>
      <c r="I152" s="476"/>
      <c r="J152" s="476"/>
      <c r="K152" s="462"/>
      <c r="L152" s="477"/>
      <c r="M152" s="477"/>
      <c r="N152" s="319"/>
    </row>
    <row r="153" spans="1:14" ht="15" hidden="1">
      <c r="A153" s="469"/>
      <c r="B153" s="472"/>
      <c r="C153" s="473"/>
      <c r="D153" s="473"/>
      <c r="E153" s="487"/>
      <c r="F153" s="476"/>
      <c r="G153" s="476"/>
      <c r="H153" s="476"/>
      <c r="I153" s="476"/>
      <c r="J153" s="476"/>
      <c r="K153" s="462"/>
      <c r="L153" s="477"/>
      <c r="M153" s="477"/>
      <c r="N153" s="319"/>
    </row>
    <row r="154" spans="1:14" ht="15" hidden="1">
      <c r="A154" s="469"/>
      <c r="B154" s="472"/>
      <c r="C154" s="473"/>
      <c r="D154" s="473"/>
      <c r="E154" s="487"/>
      <c r="F154" s="476"/>
      <c r="G154" s="476"/>
      <c r="H154" s="476"/>
      <c r="I154" s="476"/>
      <c r="J154" s="476"/>
      <c r="K154" s="462"/>
      <c r="L154" s="477"/>
      <c r="M154" s="477"/>
      <c r="N154" s="319"/>
    </row>
    <row r="155" spans="1:14" ht="15" hidden="1">
      <c r="A155" s="469"/>
      <c r="B155" s="472"/>
      <c r="C155" s="473"/>
      <c r="D155" s="473"/>
      <c r="E155" s="487"/>
      <c r="F155" s="476"/>
      <c r="G155" s="476"/>
      <c r="H155" s="476"/>
      <c r="I155" s="476"/>
      <c r="J155" s="476"/>
      <c r="K155" s="462"/>
      <c r="L155" s="477"/>
      <c r="M155" s="477"/>
      <c r="N155" s="319"/>
    </row>
    <row r="156" spans="1:14" ht="15" hidden="1">
      <c r="A156" s="469"/>
      <c r="B156" s="472"/>
      <c r="C156" s="473"/>
      <c r="D156" s="473"/>
      <c r="E156" s="487"/>
      <c r="F156" s="476"/>
      <c r="G156" s="476"/>
      <c r="H156" s="476"/>
      <c r="I156" s="476"/>
      <c r="J156" s="476"/>
      <c r="K156" s="462"/>
      <c r="L156" s="477"/>
      <c r="M156" s="477"/>
      <c r="N156" s="319"/>
    </row>
    <row r="157" spans="1:14" ht="15" hidden="1">
      <c r="A157" s="469"/>
      <c r="B157" s="472"/>
      <c r="C157" s="473"/>
      <c r="D157" s="473"/>
      <c r="E157" s="487"/>
      <c r="F157" s="476"/>
      <c r="G157" s="476"/>
      <c r="H157" s="476"/>
      <c r="I157" s="476"/>
      <c r="J157" s="476"/>
      <c r="K157" s="462"/>
      <c r="L157" s="477"/>
      <c r="M157" s="477"/>
      <c r="N157" s="319"/>
    </row>
    <row r="158" spans="1:14" ht="15" hidden="1">
      <c r="A158" s="469"/>
      <c r="B158" s="472"/>
      <c r="C158" s="473"/>
      <c r="D158" s="473"/>
      <c r="E158" s="487"/>
      <c r="F158" s="476"/>
      <c r="G158" s="476"/>
      <c r="H158" s="476"/>
      <c r="I158" s="476"/>
      <c r="J158" s="476"/>
      <c r="K158" s="462"/>
      <c r="L158" s="477"/>
      <c r="M158" s="477"/>
      <c r="N158" s="319"/>
    </row>
    <row r="159" spans="1:14" ht="15" hidden="1">
      <c r="A159" s="469"/>
      <c r="B159" s="472"/>
      <c r="C159" s="473"/>
      <c r="D159" s="473"/>
      <c r="E159" s="487"/>
      <c r="F159" s="476"/>
      <c r="G159" s="476"/>
      <c r="H159" s="476"/>
      <c r="I159" s="476"/>
      <c r="J159" s="476"/>
      <c r="K159" s="462"/>
      <c r="L159" s="477"/>
      <c r="M159" s="477"/>
      <c r="N159" s="319"/>
    </row>
    <row r="160" spans="1:14" ht="15" hidden="1">
      <c r="A160" s="469"/>
      <c r="B160" s="472"/>
      <c r="C160" s="473"/>
      <c r="D160" s="473"/>
      <c r="E160" s="487"/>
      <c r="F160" s="476"/>
      <c r="G160" s="476"/>
      <c r="H160" s="476"/>
      <c r="I160" s="476"/>
      <c r="J160" s="476"/>
      <c r="K160" s="462"/>
      <c r="L160" s="477"/>
      <c r="M160" s="477"/>
      <c r="N160" s="319"/>
    </row>
    <row r="161" spans="1:14" ht="15">
      <c r="A161" s="469"/>
      <c r="B161" s="465"/>
      <c r="C161" s="466"/>
      <c r="D161" s="466"/>
      <c r="E161" s="488"/>
      <c r="F161" s="490"/>
      <c r="G161" s="490"/>
      <c r="H161" s="490"/>
      <c r="I161" s="490"/>
      <c r="J161" s="468"/>
      <c r="K161" s="462"/>
      <c r="L161" s="477"/>
      <c r="M161" s="477"/>
      <c r="N161" s="319"/>
    </row>
    <row r="162" spans="1:14" ht="15">
      <c r="A162" s="469"/>
      <c r="B162" s="472"/>
      <c r="C162" s="473"/>
      <c r="D162" s="473"/>
      <c r="E162" s="474"/>
      <c r="F162" s="476"/>
      <c r="G162" s="476"/>
      <c r="H162" s="476"/>
      <c r="I162" s="476"/>
      <c r="J162" s="476"/>
      <c r="K162" s="462"/>
      <c r="L162" s="477"/>
      <c r="M162" s="477"/>
      <c r="N162" s="319"/>
    </row>
    <row r="163" spans="1:14" ht="15">
      <c r="A163" s="469"/>
      <c r="B163" s="472"/>
      <c r="C163" s="473"/>
      <c r="D163" s="473"/>
      <c r="E163" s="474"/>
      <c r="F163" s="476"/>
      <c r="G163" s="476"/>
      <c r="H163" s="476"/>
      <c r="I163" s="476"/>
      <c r="J163" s="476"/>
      <c r="K163" s="462"/>
      <c r="L163" s="477"/>
      <c r="M163" s="477"/>
      <c r="N163" s="319"/>
    </row>
    <row r="164" spans="1:14" ht="15">
      <c r="A164" s="469"/>
      <c r="B164" s="472"/>
      <c r="C164" s="473"/>
      <c r="D164" s="473"/>
      <c r="E164" s="478"/>
      <c r="F164" s="498"/>
      <c r="G164" s="498"/>
      <c r="H164" s="498"/>
      <c r="I164" s="498"/>
      <c r="J164" s="498"/>
      <c r="K164" s="462"/>
      <c r="L164" s="477"/>
      <c r="M164" s="477"/>
      <c r="N164" s="319"/>
    </row>
    <row r="165" spans="1:14" ht="15">
      <c r="A165" s="469"/>
      <c r="B165" s="472"/>
      <c r="C165" s="473"/>
      <c r="D165" s="464"/>
      <c r="E165" s="482"/>
      <c r="F165" s="499"/>
      <c r="G165" s="499"/>
      <c r="H165" s="499"/>
      <c r="I165" s="499"/>
      <c r="J165" s="498"/>
      <c r="K165" s="462"/>
      <c r="L165" s="477"/>
      <c r="M165" s="477"/>
      <c r="N165" s="319"/>
    </row>
    <row r="166" spans="1:14" ht="15">
      <c r="A166" s="469"/>
      <c r="B166" s="472"/>
      <c r="C166" s="473"/>
      <c r="D166" s="464"/>
      <c r="E166" s="482"/>
      <c r="F166" s="499"/>
      <c r="G166" s="499"/>
      <c r="H166" s="499"/>
      <c r="I166" s="499"/>
      <c r="J166" s="498"/>
      <c r="K166" s="462"/>
      <c r="L166" s="477"/>
      <c r="M166" s="500"/>
      <c r="N166" s="319"/>
    </row>
    <row r="167" spans="1:14" ht="15">
      <c r="A167" s="469"/>
      <c r="B167" s="472"/>
      <c r="C167" s="473"/>
      <c r="D167" s="473"/>
      <c r="E167" s="482"/>
      <c r="F167" s="499"/>
      <c r="G167" s="499"/>
      <c r="H167" s="499"/>
      <c r="I167" s="499"/>
      <c r="J167" s="498"/>
      <c r="K167" s="462"/>
      <c r="L167" s="477"/>
      <c r="M167" s="500"/>
      <c r="N167" s="319"/>
    </row>
    <row r="168" spans="1:14" ht="15">
      <c r="A168" s="469"/>
      <c r="B168" s="472"/>
      <c r="C168" s="473"/>
      <c r="D168" s="473"/>
      <c r="E168" s="482"/>
      <c r="F168" s="498"/>
      <c r="G168" s="498"/>
      <c r="H168" s="498"/>
      <c r="I168" s="498"/>
      <c r="J168" s="498"/>
      <c r="K168" s="462"/>
      <c r="L168" s="477"/>
      <c r="M168" s="477"/>
      <c r="N168" s="319"/>
    </row>
    <row r="169" spans="1:14" ht="15">
      <c r="A169" s="469"/>
      <c r="B169" s="472"/>
      <c r="C169" s="473"/>
      <c r="D169" s="473"/>
      <c r="E169" s="482"/>
      <c r="F169" s="499"/>
      <c r="G169" s="499"/>
      <c r="H169" s="499"/>
      <c r="I169" s="499"/>
      <c r="J169" s="498"/>
      <c r="K169" s="462"/>
      <c r="L169" s="477"/>
      <c r="M169" s="477"/>
      <c r="N169" s="319"/>
    </row>
    <row r="170" spans="1:14" ht="15">
      <c r="A170" s="469"/>
      <c r="B170" s="472"/>
      <c r="C170" s="473"/>
      <c r="D170" s="473"/>
      <c r="E170" s="474"/>
      <c r="F170" s="476"/>
      <c r="G170" s="476"/>
      <c r="H170" s="476"/>
      <c r="I170" s="476"/>
      <c r="J170" s="476"/>
      <c r="K170" s="462"/>
      <c r="L170" s="477"/>
      <c r="M170" s="477"/>
      <c r="N170" s="319"/>
    </row>
    <row r="171" spans="1:14" ht="15">
      <c r="A171" s="469"/>
      <c r="B171" s="472"/>
      <c r="C171" s="473"/>
      <c r="D171" s="473"/>
      <c r="E171" s="494"/>
      <c r="F171" s="476"/>
      <c r="G171" s="476"/>
      <c r="H171" s="476"/>
      <c r="I171" s="476"/>
      <c r="J171" s="476"/>
      <c r="K171" s="462"/>
      <c r="L171" s="477"/>
      <c r="M171" s="477"/>
      <c r="N171" s="319"/>
    </row>
    <row r="172" spans="1:14" ht="15">
      <c r="A172" s="469"/>
      <c r="B172" s="465"/>
      <c r="C172" s="466"/>
      <c r="D172" s="466"/>
      <c r="E172" s="488"/>
      <c r="F172" s="471"/>
      <c r="G172" s="471"/>
      <c r="H172" s="471"/>
      <c r="I172" s="471"/>
      <c r="J172" s="476"/>
      <c r="K172" s="462"/>
      <c r="L172" s="477"/>
      <c r="M172" s="477"/>
      <c r="N172" s="319"/>
    </row>
    <row r="173" spans="1:14" ht="15">
      <c r="A173" s="469"/>
      <c r="B173" s="472"/>
      <c r="C173" s="473"/>
      <c r="D173" s="473"/>
      <c r="E173" s="486"/>
      <c r="F173" s="476"/>
      <c r="G173" s="476"/>
      <c r="H173" s="476"/>
      <c r="I173" s="476"/>
      <c r="J173" s="476"/>
      <c r="K173" s="462"/>
      <c r="L173" s="477"/>
      <c r="M173" s="477"/>
      <c r="N173" s="319"/>
    </row>
    <row r="174" spans="1:14" ht="15">
      <c r="A174" s="469"/>
      <c r="B174" s="472"/>
      <c r="C174" s="473"/>
      <c r="D174" s="473"/>
      <c r="E174" s="494"/>
      <c r="F174" s="476"/>
      <c r="G174" s="476"/>
      <c r="H174" s="476"/>
      <c r="I174" s="476"/>
      <c r="J174" s="476"/>
      <c r="K174" s="462"/>
      <c r="L174" s="477"/>
      <c r="M174" s="477"/>
      <c r="N174" s="319"/>
    </row>
    <row r="175" spans="1:14" ht="15">
      <c r="A175" s="469"/>
      <c r="B175" s="465"/>
      <c r="C175" s="466"/>
      <c r="D175" s="466"/>
      <c r="E175" s="488"/>
      <c r="F175" s="475"/>
      <c r="G175" s="475"/>
      <c r="H175" s="475"/>
      <c r="I175" s="475"/>
      <c r="J175" s="476"/>
      <c r="K175" s="462"/>
      <c r="L175" s="477"/>
      <c r="M175" s="477"/>
      <c r="N175" s="319"/>
    </row>
    <row r="176" spans="1:14" ht="15">
      <c r="A176" s="469"/>
      <c r="B176" s="472"/>
      <c r="C176" s="473"/>
      <c r="D176" s="473"/>
      <c r="E176" s="474"/>
      <c r="F176" s="476"/>
      <c r="G176" s="476"/>
      <c r="H176" s="476"/>
      <c r="I176" s="476"/>
      <c r="J176" s="476"/>
      <c r="K176" s="462"/>
      <c r="L176" s="477"/>
      <c r="M176" s="477"/>
      <c r="N176" s="319"/>
    </row>
    <row r="177" spans="1:14" ht="15">
      <c r="A177" s="469"/>
      <c r="B177" s="472"/>
      <c r="C177" s="473"/>
      <c r="D177" s="473"/>
      <c r="E177" s="494"/>
      <c r="F177" s="476"/>
      <c r="G177" s="476"/>
      <c r="H177" s="476"/>
      <c r="I177" s="476"/>
      <c r="J177" s="476"/>
      <c r="K177" s="462"/>
      <c r="L177" s="477"/>
      <c r="M177" s="477"/>
      <c r="N177" s="319"/>
    </row>
    <row r="178" spans="1:14" ht="15">
      <c r="A178" s="469"/>
      <c r="B178" s="472"/>
      <c r="C178" s="473"/>
      <c r="D178" s="473"/>
      <c r="E178" s="474"/>
      <c r="F178" s="476"/>
      <c r="G178" s="476"/>
      <c r="H178" s="476"/>
      <c r="I178" s="476"/>
      <c r="J178" s="476"/>
      <c r="K178" s="462"/>
      <c r="L178" s="477"/>
      <c r="M178" s="477"/>
      <c r="N178" s="319"/>
    </row>
    <row r="179" spans="1:14" ht="15">
      <c r="A179" s="469"/>
      <c r="B179" s="472"/>
      <c r="C179" s="473"/>
      <c r="D179" s="464"/>
      <c r="E179" s="482"/>
      <c r="F179" s="476"/>
      <c r="G179" s="476"/>
      <c r="H179" s="476"/>
      <c r="I179" s="476"/>
      <c r="J179" s="476"/>
      <c r="K179" s="462"/>
      <c r="L179" s="477"/>
      <c r="M179" s="477"/>
      <c r="N179" s="319"/>
    </row>
    <row r="180" spans="1:256" ht="15">
      <c r="A180" s="464"/>
      <c r="B180" s="465"/>
      <c r="C180" s="466"/>
      <c r="D180" s="466"/>
      <c r="E180" s="495"/>
      <c r="F180" s="468"/>
      <c r="G180" s="468"/>
      <c r="H180" s="468"/>
      <c r="I180" s="468"/>
      <c r="J180" s="468"/>
      <c r="K180" s="462"/>
      <c r="L180" s="462"/>
      <c r="M180" s="462"/>
      <c r="N180" s="319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1"/>
      <c r="CA180" s="321"/>
      <c r="CB180" s="321"/>
      <c r="CC180" s="321"/>
      <c r="CD180" s="321"/>
      <c r="CE180" s="321"/>
      <c r="CF180" s="321"/>
      <c r="CG180" s="321"/>
      <c r="CH180" s="321"/>
      <c r="CI180" s="321"/>
      <c r="CJ180" s="321"/>
      <c r="CK180" s="321"/>
      <c r="CL180" s="321"/>
      <c r="CM180" s="321"/>
      <c r="CN180" s="321"/>
      <c r="CO180" s="321"/>
      <c r="CP180" s="321"/>
      <c r="CQ180" s="321"/>
      <c r="CR180" s="321"/>
      <c r="CS180" s="321"/>
      <c r="CT180" s="321"/>
      <c r="CU180" s="321"/>
      <c r="CV180" s="321"/>
      <c r="CW180" s="321"/>
      <c r="CX180" s="321"/>
      <c r="CY180" s="321"/>
      <c r="CZ180" s="321"/>
      <c r="DA180" s="321"/>
      <c r="DB180" s="321"/>
      <c r="DC180" s="321"/>
      <c r="DD180" s="321"/>
      <c r="DE180" s="321"/>
      <c r="DF180" s="321"/>
      <c r="DG180" s="321"/>
      <c r="DH180" s="321"/>
      <c r="DI180" s="321"/>
      <c r="DJ180" s="321"/>
      <c r="DK180" s="321"/>
      <c r="DL180" s="321"/>
      <c r="DM180" s="321"/>
      <c r="DN180" s="321"/>
      <c r="DO180" s="321"/>
      <c r="DP180" s="321"/>
      <c r="DQ180" s="321"/>
      <c r="DR180" s="321"/>
      <c r="DS180" s="321"/>
      <c r="DT180" s="321"/>
      <c r="DU180" s="321"/>
      <c r="DV180" s="321"/>
      <c r="DW180" s="321"/>
      <c r="DX180" s="321"/>
      <c r="DY180" s="321"/>
      <c r="DZ180" s="321"/>
      <c r="EA180" s="321"/>
      <c r="EB180" s="321"/>
      <c r="EC180" s="321"/>
      <c r="ED180" s="321"/>
      <c r="EE180" s="321"/>
      <c r="EF180" s="321"/>
      <c r="EG180" s="321"/>
      <c r="EH180" s="321"/>
      <c r="EI180" s="321"/>
      <c r="EJ180" s="321"/>
      <c r="EK180" s="321"/>
      <c r="EL180" s="321"/>
      <c r="EM180" s="321"/>
      <c r="EN180" s="321"/>
      <c r="EO180" s="321"/>
      <c r="EP180" s="321"/>
      <c r="EQ180" s="321"/>
      <c r="ER180" s="321"/>
      <c r="ES180" s="321"/>
      <c r="ET180" s="321"/>
      <c r="EU180" s="321"/>
      <c r="EV180" s="321"/>
      <c r="EW180" s="321"/>
      <c r="EX180" s="321"/>
      <c r="EY180" s="321"/>
      <c r="EZ180" s="321"/>
      <c r="FA180" s="321"/>
      <c r="FB180" s="321"/>
      <c r="FC180" s="321"/>
      <c r="FD180" s="321"/>
      <c r="FE180" s="321"/>
      <c r="FF180" s="321"/>
      <c r="FG180" s="321"/>
      <c r="FH180" s="321"/>
      <c r="FI180" s="321"/>
      <c r="FJ180" s="321"/>
      <c r="FK180" s="321"/>
      <c r="FL180" s="321"/>
      <c r="FM180" s="321"/>
      <c r="FN180" s="321"/>
      <c r="FO180" s="321"/>
      <c r="FP180" s="321"/>
      <c r="FQ180" s="321"/>
      <c r="FR180" s="321"/>
      <c r="FS180" s="321"/>
      <c r="FT180" s="321"/>
      <c r="FU180" s="321"/>
      <c r="FV180" s="321"/>
      <c r="FW180" s="321"/>
      <c r="FX180" s="321"/>
      <c r="FY180" s="321"/>
      <c r="FZ180" s="321"/>
      <c r="GA180" s="321"/>
      <c r="GB180" s="321"/>
      <c r="GC180" s="321"/>
      <c r="GD180" s="321"/>
      <c r="GE180" s="321"/>
      <c r="GF180" s="321"/>
      <c r="GG180" s="321"/>
      <c r="GH180" s="321"/>
      <c r="GI180" s="321"/>
      <c r="GJ180" s="321"/>
      <c r="GK180" s="321"/>
      <c r="GL180" s="321"/>
      <c r="GM180" s="321"/>
      <c r="GN180" s="321"/>
      <c r="GO180" s="321"/>
      <c r="GP180" s="321"/>
      <c r="GQ180" s="321"/>
      <c r="GR180" s="321"/>
      <c r="GS180" s="321"/>
      <c r="GT180" s="321"/>
      <c r="GU180" s="321"/>
      <c r="GV180" s="321"/>
      <c r="GW180" s="321"/>
      <c r="GX180" s="321"/>
      <c r="GY180" s="321"/>
      <c r="GZ180" s="321"/>
      <c r="HA180" s="321"/>
      <c r="HB180" s="321"/>
      <c r="HC180" s="321"/>
      <c r="HD180" s="321"/>
      <c r="HE180" s="321"/>
      <c r="HF180" s="321"/>
      <c r="HG180" s="321"/>
      <c r="HH180" s="321"/>
      <c r="HI180" s="321"/>
      <c r="HJ180" s="321"/>
      <c r="HK180" s="321"/>
      <c r="HL180" s="321"/>
      <c r="HM180" s="321"/>
      <c r="HN180" s="321"/>
      <c r="HO180" s="321"/>
      <c r="HP180" s="321"/>
      <c r="HQ180" s="321"/>
      <c r="HR180" s="321"/>
      <c r="HS180" s="321"/>
      <c r="HT180" s="321"/>
      <c r="HU180" s="321"/>
      <c r="HV180" s="321"/>
      <c r="HW180" s="321"/>
      <c r="HX180" s="321"/>
      <c r="HY180" s="321"/>
      <c r="HZ180" s="321"/>
      <c r="IA180" s="321"/>
      <c r="IB180" s="321"/>
      <c r="IC180" s="321"/>
      <c r="ID180" s="321"/>
      <c r="IE180" s="321"/>
      <c r="IF180" s="321"/>
      <c r="IG180" s="321"/>
      <c r="IH180" s="321"/>
      <c r="II180" s="321"/>
      <c r="IJ180" s="321"/>
      <c r="IK180" s="321"/>
      <c r="IL180" s="321"/>
      <c r="IM180" s="321"/>
      <c r="IN180" s="321"/>
      <c r="IO180" s="321"/>
      <c r="IP180" s="321"/>
      <c r="IQ180" s="321"/>
      <c r="IR180" s="321"/>
      <c r="IS180" s="321"/>
      <c r="IT180" s="321"/>
      <c r="IU180" s="321"/>
      <c r="IV180" s="321"/>
    </row>
    <row r="181" spans="1:14" ht="15">
      <c r="A181" s="469"/>
      <c r="B181" s="465"/>
      <c r="C181" s="466"/>
      <c r="D181" s="466"/>
      <c r="E181" s="488"/>
      <c r="F181" s="471"/>
      <c r="G181" s="471"/>
      <c r="H181" s="471"/>
      <c r="I181" s="471"/>
      <c r="J181" s="468"/>
      <c r="K181" s="462"/>
      <c r="L181" s="477"/>
      <c r="M181" s="477"/>
      <c r="N181" s="319"/>
    </row>
    <row r="182" spans="1:14" ht="15">
      <c r="A182" s="469"/>
      <c r="B182" s="472"/>
      <c r="C182" s="473"/>
      <c r="D182" s="473"/>
      <c r="E182" s="474"/>
      <c r="F182" s="476"/>
      <c r="G182" s="476"/>
      <c r="H182" s="476"/>
      <c r="I182" s="476"/>
      <c r="J182" s="476"/>
      <c r="K182" s="462"/>
      <c r="L182" s="477"/>
      <c r="M182" s="477"/>
      <c r="N182" s="319"/>
    </row>
    <row r="183" spans="1:14" ht="12" customHeight="1">
      <c r="A183" s="469"/>
      <c r="B183" s="472"/>
      <c r="C183" s="473"/>
      <c r="D183" s="473"/>
      <c r="E183" s="474"/>
      <c r="F183" s="476"/>
      <c r="G183" s="476"/>
      <c r="H183" s="476"/>
      <c r="I183" s="476"/>
      <c r="J183" s="476"/>
      <c r="K183" s="462"/>
      <c r="L183" s="477"/>
      <c r="M183" s="477"/>
      <c r="N183" s="319"/>
    </row>
    <row r="184" spans="1:14" ht="14.25" customHeight="1">
      <c r="A184" s="469"/>
      <c r="B184" s="472"/>
      <c r="C184" s="473"/>
      <c r="D184" s="473"/>
      <c r="E184" s="478"/>
      <c r="F184" s="476"/>
      <c r="G184" s="476"/>
      <c r="H184" s="476"/>
      <c r="I184" s="476"/>
      <c r="J184" s="476"/>
      <c r="K184" s="462"/>
      <c r="L184" s="477"/>
      <c r="M184" s="477"/>
      <c r="N184" s="319"/>
    </row>
    <row r="185" spans="1:14" ht="15">
      <c r="A185" s="469"/>
      <c r="B185" s="472"/>
      <c r="C185" s="473"/>
      <c r="D185" s="473"/>
      <c r="E185" s="482"/>
      <c r="F185" s="479"/>
      <c r="G185" s="479"/>
      <c r="H185" s="479"/>
      <c r="I185" s="479"/>
      <c r="J185" s="476"/>
      <c r="K185" s="462"/>
      <c r="L185" s="477"/>
      <c r="M185" s="477"/>
      <c r="N185" s="319"/>
    </row>
    <row r="186" spans="1:14" ht="15">
      <c r="A186" s="469"/>
      <c r="B186" s="472"/>
      <c r="C186" s="473"/>
      <c r="D186" s="473"/>
      <c r="E186" s="501"/>
      <c r="F186" s="479"/>
      <c r="G186" s="479"/>
      <c r="H186" s="479"/>
      <c r="I186" s="479"/>
      <c r="J186" s="476"/>
      <c r="K186" s="462"/>
      <c r="L186" s="477"/>
      <c r="M186" s="477"/>
      <c r="N186" s="319"/>
    </row>
    <row r="187" spans="1:14" ht="15">
      <c r="A187" s="469"/>
      <c r="B187" s="472"/>
      <c r="C187" s="473"/>
      <c r="D187" s="473"/>
      <c r="E187" s="482"/>
      <c r="F187" s="479"/>
      <c r="G187" s="479"/>
      <c r="H187" s="479"/>
      <c r="I187" s="479"/>
      <c r="J187" s="476"/>
      <c r="K187" s="462"/>
      <c r="L187" s="477"/>
      <c r="M187" s="477"/>
      <c r="N187" s="319"/>
    </row>
    <row r="188" spans="1:14" ht="15">
      <c r="A188" s="469"/>
      <c r="B188" s="472"/>
      <c r="C188" s="473"/>
      <c r="D188" s="473"/>
      <c r="E188" s="482"/>
      <c r="F188" s="479"/>
      <c r="G188" s="479"/>
      <c r="H188" s="479"/>
      <c r="I188" s="479"/>
      <c r="J188" s="476"/>
      <c r="K188" s="462"/>
      <c r="L188" s="477"/>
      <c r="M188" s="477"/>
      <c r="N188" s="319"/>
    </row>
    <row r="189" spans="1:14" ht="15">
      <c r="A189" s="469"/>
      <c r="B189" s="472"/>
      <c r="C189" s="473"/>
      <c r="D189" s="473"/>
      <c r="E189" s="482"/>
      <c r="F189" s="479"/>
      <c r="G189" s="479"/>
      <c r="H189" s="479"/>
      <c r="I189" s="479"/>
      <c r="J189" s="476"/>
      <c r="K189" s="462"/>
      <c r="L189" s="477"/>
      <c r="M189" s="477"/>
      <c r="N189" s="319"/>
    </row>
    <row r="190" spans="1:14" ht="15">
      <c r="A190" s="469"/>
      <c r="B190" s="472"/>
      <c r="C190" s="473"/>
      <c r="D190" s="473"/>
      <c r="E190" s="482"/>
      <c r="F190" s="484"/>
      <c r="G190" s="484"/>
      <c r="H190" s="484"/>
      <c r="I190" s="484"/>
      <c r="J190" s="476"/>
      <c r="K190" s="462"/>
      <c r="L190" s="477"/>
      <c r="M190" s="477"/>
      <c r="N190" s="319"/>
    </row>
    <row r="191" spans="1:14" ht="15">
      <c r="A191" s="469"/>
      <c r="B191" s="472"/>
      <c r="C191" s="473"/>
      <c r="D191" s="473"/>
      <c r="E191" s="482"/>
      <c r="F191" s="484"/>
      <c r="G191" s="484"/>
      <c r="H191" s="484"/>
      <c r="I191" s="484"/>
      <c r="J191" s="476"/>
      <c r="K191" s="462"/>
      <c r="L191" s="477"/>
      <c r="M191" s="500"/>
      <c r="N191" s="319"/>
    </row>
    <row r="192" spans="1:14" ht="15">
      <c r="A192" s="469"/>
      <c r="B192" s="465"/>
      <c r="C192" s="466"/>
      <c r="D192" s="466"/>
      <c r="E192" s="470"/>
      <c r="F192" s="471"/>
      <c r="G192" s="471"/>
      <c r="H192" s="471"/>
      <c r="I192" s="471"/>
      <c r="J192" s="476"/>
      <c r="K192" s="462"/>
      <c r="L192" s="477"/>
      <c r="M192" s="477"/>
      <c r="N192" s="319"/>
    </row>
    <row r="193" spans="1:14" ht="15">
      <c r="A193" s="469"/>
      <c r="B193" s="472"/>
      <c r="C193" s="473"/>
      <c r="D193" s="473"/>
      <c r="E193" s="474"/>
      <c r="F193" s="476"/>
      <c r="G193" s="476"/>
      <c r="H193" s="476"/>
      <c r="I193" s="476"/>
      <c r="J193" s="476"/>
      <c r="K193" s="462"/>
      <c r="L193" s="477"/>
      <c r="M193" s="477"/>
      <c r="N193" s="319"/>
    </row>
    <row r="194" spans="1:14" ht="15" hidden="1">
      <c r="A194" s="469"/>
      <c r="B194" s="472"/>
      <c r="C194" s="473"/>
      <c r="D194" s="473"/>
      <c r="E194" s="474"/>
      <c r="F194" s="476"/>
      <c r="G194" s="476"/>
      <c r="H194" s="476"/>
      <c r="I194" s="476"/>
      <c r="J194" s="476"/>
      <c r="K194" s="462"/>
      <c r="L194" s="477"/>
      <c r="M194" s="477"/>
      <c r="N194" s="319"/>
    </row>
    <row r="195" spans="1:14" ht="15">
      <c r="A195" s="469"/>
      <c r="B195" s="472"/>
      <c r="C195" s="473"/>
      <c r="D195" s="464"/>
      <c r="E195" s="482"/>
      <c r="F195" s="502"/>
      <c r="G195" s="502"/>
      <c r="H195" s="502"/>
      <c r="I195" s="502"/>
      <c r="J195" s="476"/>
      <c r="K195" s="462"/>
      <c r="L195" s="477"/>
      <c r="M195" s="477"/>
      <c r="N195" s="319"/>
    </row>
    <row r="196" spans="1:14" ht="15">
      <c r="A196" s="469"/>
      <c r="B196" s="472"/>
      <c r="C196" s="473"/>
      <c r="D196" s="464"/>
      <c r="E196" s="482"/>
      <c r="F196" s="502"/>
      <c r="G196" s="502"/>
      <c r="H196" s="502"/>
      <c r="I196" s="502"/>
      <c r="J196" s="476"/>
      <c r="K196" s="462"/>
      <c r="L196" s="477"/>
      <c r="M196" s="477"/>
      <c r="N196" s="319"/>
    </row>
    <row r="197" spans="1:14" ht="0.75" customHeight="1">
      <c r="A197" s="469"/>
      <c r="B197" s="465"/>
      <c r="C197" s="466"/>
      <c r="D197" s="466"/>
      <c r="E197" s="488"/>
      <c r="F197" s="471"/>
      <c r="G197" s="471"/>
      <c r="H197" s="471"/>
      <c r="I197" s="471"/>
      <c r="J197" s="476"/>
      <c r="K197" s="462"/>
      <c r="L197" s="477"/>
      <c r="M197" s="477"/>
      <c r="N197" s="319"/>
    </row>
    <row r="198" spans="1:14" ht="0.75" customHeight="1" hidden="1">
      <c r="A198" s="469"/>
      <c r="B198" s="472"/>
      <c r="C198" s="473"/>
      <c r="D198" s="473"/>
      <c r="E198" s="486"/>
      <c r="F198" s="476"/>
      <c r="G198" s="476"/>
      <c r="H198" s="476"/>
      <c r="I198" s="476"/>
      <c r="J198" s="476"/>
      <c r="K198" s="462"/>
      <c r="L198" s="477"/>
      <c r="M198" s="477"/>
      <c r="N198" s="319"/>
    </row>
    <row r="199" spans="1:14" ht="15" hidden="1">
      <c r="A199" s="469"/>
      <c r="B199" s="472"/>
      <c r="C199" s="473"/>
      <c r="D199" s="473"/>
      <c r="E199" s="486"/>
      <c r="F199" s="476"/>
      <c r="G199" s="476"/>
      <c r="H199" s="476"/>
      <c r="I199" s="476"/>
      <c r="J199" s="476"/>
      <c r="K199" s="462"/>
      <c r="L199" s="477"/>
      <c r="M199" s="477"/>
      <c r="N199" s="319"/>
    </row>
    <row r="200" spans="1:14" ht="15" hidden="1">
      <c r="A200" s="469"/>
      <c r="B200" s="472"/>
      <c r="C200" s="473"/>
      <c r="D200" s="473"/>
      <c r="E200" s="486"/>
      <c r="F200" s="476"/>
      <c r="G200" s="476"/>
      <c r="H200" s="476"/>
      <c r="I200" s="476"/>
      <c r="J200" s="476"/>
      <c r="K200" s="462"/>
      <c r="L200" s="477"/>
      <c r="M200" s="477"/>
      <c r="N200" s="319"/>
    </row>
    <row r="201" spans="1:14" ht="15" hidden="1">
      <c r="A201" s="469"/>
      <c r="B201" s="465"/>
      <c r="C201" s="466"/>
      <c r="D201" s="466"/>
      <c r="E201" s="488"/>
      <c r="F201" s="471"/>
      <c r="G201" s="471"/>
      <c r="H201" s="471"/>
      <c r="I201" s="471"/>
      <c r="J201" s="476"/>
      <c r="K201" s="462"/>
      <c r="L201" s="477"/>
      <c r="M201" s="477"/>
      <c r="N201" s="319"/>
    </row>
    <row r="202" spans="1:14" ht="15" hidden="1">
      <c r="A202" s="469"/>
      <c r="B202" s="472"/>
      <c r="C202" s="473"/>
      <c r="D202" s="473"/>
      <c r="E202" s="486"/>
      <c r="F202" s="476"/>
      <c r="G202" s="476"/>
      <c r="H202" s="476"/>
      <c r="I202" s="476"/>
      <c r="J202" s="476"/>
      <c r="K202" s="462"/>
      <c r="L202" s="477"/>
      <c r="M202" s="477"/>
      <c r="N202" s="319"/>
    </row>
    <row r="203" spans="1:14" ht="15" hidden="1">
      <c r="A203" s="469"/>
      <c r="B203" s="472"/>
      <c r="C203" s="473"/>
      <c r="D203" s="473"/>
      <c r="E203" s="486"/>
      <c r="F203" s="476"/>
      <c r="G203" s="476"/>
      <c r="H203" s="476"/>
      <c r="I203" s="476"/>
      <c r="J203" s="476"/>
      <c r="K203" s="462"/>
      <c r="L203" s="477"/>
      <c r="M203" s="477"/>
      <c r="N203" s="319"/>
    </row>
    <row r="204" spans="1:14" ht="15" hidden="1">
      <c r="A204" s="469"/>
      <c r="B204" s="472"/>
      <c r="C204" s="473"/>
      <c r="D204" s="473"/>
      <c r="E204" s="503"/>
      <c r="F204" s="502"/>
      <c r="G204" s="502"/>
      <c r="H204" s="502"/>
      <c r="I204" s="502"/>
      <c r="J204" s="476"/>
      <c r="K204" s="462"/>
      <c r="L204" s="477"/>
      <c r="M204" s="477"/>
      <c r="N204" s="319"/>
    </row>
    <row r="205" spans="1:14" ht="15" hidden="1">
      <c r="A205" s="469"/>
      <c r="B205" s="465"/>
      <c r="C205" s="466"/>
      <c r="D205" s="466"/>
      <c r="E205" s="488"/>
      <c r="F205" s="471"/>
      <c r="G205" s="471"/>
      <c r="H205" s="471"/>
      <c r="I205" s="471"/>
      <c r="J205" s="476"/>
      <c r="K205" s="462"/>
      <c r="L205" s="477"/>
      <c r="M205" s="477"/>
      <c r="N205" s="319"/>
    </row>
    <row r="206" spans="1:14" ht="15" hidden="1">
      <c r="A206" s="469"/>
      <c r="B206" s="472"/>
      <c r="C206" s="473"/>
      <c r="D206" s="473"/>
      <c r="E206" s="486"/>
      <c r="F206" s="476"/>
      <c r="G206" s="476"/>
      <c r="H206" s="476"/>
      <c r="I206" s="476"/>
      <c r="J206" s="476"/>
      <c r="K206" s="462"/>
      <c r="L206" s="477"/>
      <c r="M206" s="477"/>
      <c r="N206" s="319"/>
    </row>
    <row r="207" spans="1:14" ht="15" hidden="1">
      <c r="A207" s="469"/>
      <c r="B207" s="472"/>
      <c r="C207" s="473"/>
      <c r="D207" s="473"/>
      <c r="E207" s="486"/>
      <c r="F207" s="476"/>
      <c r="G207" s="476"/>
      <c r="H207" s="476"/>
      <c r="I207" s="476"/>
      <c r="J207" s="476"/>
      <c r="K207" s="462"/>
      <c r="L207" s="477"/>
      <c r="M207" s="477"/>
      <c r="N207" s="319"/>
    </row>
    <row r="208" spans="1:14" ht="15" hidden="1">
      <c r="A208" s="469"/>
      <c r="B208" s="472"/>
      <c r="C208" s="473"/>
      <c r="D208" s="473"/>
      <c r="E208" s="492"/>
      <c r="F208" s="476"/>
      <c r="G208" s="476"/>
      <c r="H208" s="476"/>
      <c r="I208" s="476"/>
      <c r="J208" s="476"/>
      <c r="K208" s="462"/>
      <c r="L208" s="477"/>
      <c r="M208" s="477"/>
      <c r="N208" s="319"/>
    </row>
    <row r="209" spans="1:14" ht="15">
      <c r="A209" s="469"/>
      <c r="B209" s="465"/>
      <c r="C209" s="466"/>
      <c r="D209" s="466"/>
      <c r="E209" s="488"/>
      <c r="F209" s="471"/>
      <c r="G209" s="471"/>
      <c r="H209" s="471"/>
      <c r="I209" s="471"/>
      <c r="J209" s="476"/>
      <c r="K209" s="462"/>
      <c r="L209" s="477"/>
      <c r="M209" s="477"/>
      <c r="N209" s="319"/>
    </row>
    <row r="210" spans="1:14" ht="15">
      <c r="A210" s="469"/>
      <c r="B210" s="472"/>
      <c r="C210" s="473"/>
      <c r="D210" s="473"/>
      <c r="E210" s="474"/>
      <c r="F210" s="476"/>
      <c r="G210" s="476"/>
      <c r="H210" s="476"/>
      <c r="I210" s="476"/>
      <c r="J210" s="476"/>
      <c r="K210" s="462"/>
      <c r="L210" s="477"/>
      <c r="M210" s="477"/>
      <c r="N210" s="319"/>
    </row>
    <row r="211" spans="1:14" ht="15">
      <c r="A211" s="469"/>
      <c r="B211" s="472"/>
      <c r="C211" s="473"/>
      <c r="D211" s="473"/>
      <c r="E211" s="474"/>
      <c r="F211" s="476"/>
      <c r="G211" s="476"/>
      <c r="H211" s="476"/>
      <c r="I211" s="476"/>
      <c r="J211" s="476"/>
      <c r="K211" s="462"/>
      <c r="L211" s="477"/>
      <c r="M211" s="477"/>
      <c r="N211" s="319"/>
    </row>
    <row r="212" spans="1:14" ht="15">
      <c r="A212" s="469"/>
      <c r="B212" s="472"/>
      <c r="C212" s="473"/>
      <c r="D212" s="473"/>
      <c r="E212" s="478"/>
      <c r="F212" s="476"/>
      <c r="G212" s="476"/>
      <c r="H212" s="476"/>
      <c r="I212" s="476"/>
      <c r="J212" s="476"/>
      <c r="K212" s="462"/>
      <c r="L212" s="477"/>
      <c r="M212" s="477"/>
      <c r="N212" s="319"/>
    </row>
    <row r="213" spans="1:14" ht="15">
      <c r="A213" s="469"/>
      <c r="B213" s="472"/>
      <c r="C213" s="473"/>
      <c r="D213" s="473"/>
      <c r="E213" s="482"/>
      <c r="F213" s="479"/>
      <c r="G213" s="479"/>
      <c r="H213" s="479"/>
      <c r="I213" s="479"/>
      <c r="J213" s="476"/>
      <c r="K213" s="462"/>
      <c r="L213" s="477"/>
      <c r="M213" s="477"/>
      <c r="N213" s="319"/>
    </row>
    <row r="214" spans="1:14" ht="15">
      <c r="A214" s="469"/>
      <c r="B214" s="472"/>
      <c r="C214" s="473"/>
      <c r="D214" s="473"/>
      <c r="E214" s="482"/>
      <c r="F214" s="375"/>
      <c r="G214" s="375"/>
      <c r="H214" s="375"/>
      <c r="I214" s="375"/>
      <c r="J214" s="476"/>
      <c r="K214" s="462"/>
      <c r="L214" s="477"/>
      <c r="M214" s="477"/>
      <c r="N214" s="319"/>
    </row>
    <row r="215" spans="1:256" ht="15">
      <c r="A215" s="464"/>
      <c r="B215" s="465"/>
      <c r="C215" s="466"/>
      <c r="D215" s="466"/>
      <c r="E215" s="495"/>
      <c r="F215" s="468"/>
      <c r="G215" s="468"/>
      <c r="H215" s="468"/>
      <c r="I215" s="468"/>
      <c r="J215" s="468"/>
      <c r="K215" s="462"/>
      <c r="L215" s="462"/>
      <c r="M215" s="462"/>
      <c r="N215" s="319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1"/>
      <c r="AB215" s="321"/>
      <c r="AC215" s="321"/>
      <c r="AD215" s="321"/>
      <c r="AE215" s="321"/>
      <c r="AF215" s="321"/>
      <c r="AG215" s="321"/>
      <c r="AH215" s="321"/>
      <c r="AI215" s="321"/>
      <c r="AJ215" s="321"/>
      <c r="AK215" s="321"/>
      <c r="AL215" s="321"/>
      <c r="AM215" s="321"/>
      <c r="AN215" s="321"/>
      <c r="AO215" s="321"/>
      <c r="AP215" s="321"/>
      <c r="AQ215" s="321"/>
      <c r="AR215" s="321"/>
      <c r="AS215" s="321"/>
      <c r="AT215" s="321"/>
      <c r="AU215" s="321"/>
      <c r="AV215" s="321"/>
      <c r="AW215" s="321"/>
      <c r="AX215" s="321"/>
      <c r="AY215" s="321"/>
      <c r="AZ215" s="321"/>
      <c r="BA215" s="321"/>
      <c r="BB215" s="321"/>
      <c r="BC215" s="321"/>
      <c r="BD215" s="321"/>
      <c r="BE215" s="321"/>
      <c r="BF215" s="321"/>
      <c r="BG215" s="321"/>
      <c r="BH215" s="321"/>
      <c r="BI215" s="321"/>
      <c r="BJ215" s="321"/>
      <c r="BK215" s="321"/>
      <c r="BL215" s="321"/>
      <c r="BM215" s="321"/>
      <c r="BN215" s="321"/>
      <c r="BO215" s="321"/>
      <c r="BP215" s="321"/>
      <c r="BQ215" s="321"/>
      <c r="BR215" s="321"/>
      <c r="BS215" s="321"/>
      <c r="BT215" s="321"/>
      <c r="BU215" s="321"/>
      <c r="BV215" s="321"/>
      <c r="BW215" s="321"/>
      <c r="BX215" s="321"/>
      <c r="BY215" s="321"/>
      <c r="BZ215" s="321"/>
      <c r="CA215" s="321"/>
      <c r="CB215" s="321"/>
      <c r="CC215" s="321"/>
      <c r="CD215" s="321"/>
      <c r="CE215" s="321"/>
      <c r="CF215" s="321"/>
      <c r="CG215" s="321"/>
      <c r="CH215" s="321"/>
      <c r="CI215" s="321"/>
      <c r="CJ215" s="321"/>
      <c r="CK215" s="321"/>
      <c r="CL215" s="321"/>
      <c r="CM215" s="321"/>
      <c r="CN215" s="321"/>
      <c r="CO215" s="321"/>
      <c r="CP215" s="321"/>
      <c r="CQ215" s="321"/>
      <c r="CR215" s="321"/>
      <c r="CS215" s="321"/>
      <c r="CT215" s="321"/>
      <c r="CU215" s="321"/>
      <c r="CV215" s="321"/>
      <c r="CW215" s="321"/>
      <c r="CX215" s="321"/>
      <c r="CY215" s="321"/>
      <c r="CZ215" s="321"/>
      <c r="DA215" s="321"/>
      <c r="DB215" s="321"/>
      <c r="DC215" s="321"/>
      <c r="DD215" s="321"/>
      <c r="DE215" s="321"/>
      <c r="DF215" s="321"/>
      <c r="DG215" s="321"/>
      <c r="DH215" s="321"/>
      <c r="DI215" s="321"/>
      <c r="DJ215" s="321"/>
      <c r="DK215" s="321"/>
      <c r="DL215" s="321"/>
      <c r="DM215" s="321"/>
      <c r="DN215" s="321"/>
      <c r="DO215" s="321"/>
      <c r="DP215" s="321"/>
      <c r="DQ215" s="321"/>
      <c r="DR215" s="321"/>
      <c r="DS215" s="321"/>
      <c r="DT215" s="321"/>
      <c r="DU215" s="321"/>
      <c r="DV215" s="321"/>
      <c r="DW215" s="321"/>
      <c r="DX215" s="321"/>
      <c r="DY215" s="321"/>
      <c r="DZ215" s="321"/>
      <c r="EA215" s="321"/>
      <c r="EB215" s="321"/>
      <c r="EC215" s="321"/>
      <c r="ED215" s="321"/>
      <c r="EE215" s="321"/>
      <c r="EF215" s="321"/>
      <c r="EG215" s="321"/>
      <c r="EH215" s="321"/>
      <c r="EI215" s="321"/>
      <c r="EJ215" s="321"/>
      <c r="EK215" s="321"/>
      <c r="EL215" s="321"/>
      <c r="EM215" s="321"/>
      <c r="EN215" s="321"/>
      <c r="EO215" s="321"/>
      <c r="EP215" s="321"/>
      <c r="EQ215" s="321"/>
      <c r="ER215" s="321"/>
      <c r="ES215" s="321"/>
      <c r="ET215" s="321"/>
      <c r="EU215" s="321"/>
      <c r="EV215" s="321"/>
      <c r="EW215" s="321"/>
      <c r="EX215" s="321"/>
      <c r="EY215" s="321"/>
      <c r="EZ215" s="321"/>
      <c r="FA215" s="321"/>
      <c r="FB215" s="321"/>
      <c r="FC215" s="321"/>
      <c r="FD215" s="321"/>
      <c r="FE215" s="321"/>
      <c r="FF215" s="321"/>
      <c r="FG215" s="321"/>
      <c r="FH215" s="321"/>
      <c r="FI215" s="321"/>
      <c r="FJ215" s="321"/>
      <c r="FK215" s="321"/>
      <c r="FL215" s="321"/>
      <c r="FM215" s="321"/>
      <c r="FN215" s="321"/>
      <c r="FO215" s="321"/>
      <c r="FP215" s="321"/>
      <c r="FQ215" s="321"/>
      <c r="FR215" s="321"/>
      <c r="FS215" s="321"/>
      <c r="FT215" s="321"/>
      <c r="FU215" s="321"/>
      <c r="FV215" s="321"/>
      <c r="FW215" s="321"/>
      <c r="FX215" s="321"/>
      <c r="FY215" s="321"/>
      <c r="FZ215" s="321"/>
      <c r="GA215" s="321"/>
      <c r="GB215" s="321"/>
      <c r="GC215" s="321"/>
      <c r="GD215" s="321"/>
      <c r="GE215" s="321"/>
      <c r="GF215" s="321"/>
      <c r="GG215" s="321"/>
      <c r="GH215" s="321"/>
      <c r="GI215" s="321"/>
      <c r="GJ215" s="321"/>
      <c r="GK215" s="321"/>
      <c r="GL215" s="321"/>
      <c r="GM215" s="321"/>
      <c r="GN215" s="321"/>
      <c r="GO215" s="321"/>
      <c r="GP215" s="321"/>
      <c r="GQ215" s="321"/>
      <c r="GR215" s="321"/>
      <c r="GS215" s="321"/>
      <c r="GT215" s="321"/>
      <c r="GU215" s="321"/>
      <c r="GV215" s="321"/>
      <c r="GW215" s="321"/>
      <c r="GX215" s="321"/>
      <c r="GY215" s="321"/>
      <c r="GZ215" s="321"/>
      <c r="HA215" s="321"/>
      <c r="HB215" s="321"/>
      <c r="HC215" s="321"/>
      <c r="HD215" s="321"/>
      <c r="HE215" s="321"/>
      <c r="HF215" s="321"/>
      <c r="HG215" s="321"/>
      <c r="HH215" s="321"/>
      <c r="HI215" s="321"/>
      <c r="HJ215" s="321"/>
      <c r="HK215" s="321"/>
      <c r="HL215" s="321"/>
      <c r="HM215" s="321"/>
      <c r="HN215" s="321"/>
      <c r="HO215" s="321"/>
      <c r="HP215" s="321"/>
      <c r="HQ215" s="321"/>
      <c r="HR215" s="321"/>
      <c r="HS215" s="321"/>
      <c r="HT215" s="321"/>
      <c r="HU215" s="321"/>
      <c r="HV215" s="321"/>
      <c r="HW215" s="321"/>
      <c r="HX215" s="321"/>
      <c r="HY215" s="321"/>
      <c r="HZ215" s="321"/>
      <c r="IA215" s="321"/>
      <c r="IB215" s="321"/>
      <c r="IC215" s="321"/>
      <c r="ID215" s="321"/>
      <c r="IE215" s="321"/>
      <c r="IF215" s="321"/>
      <c r="IG215" s="321"/>
      <c r="IH215" s="321"/>
      <c r="II215" s="321"/>
      <c r="IJ215" s="321"/>
      <c r="IK215" s="321"/>
      <c r="IL215" s="321"/>
      <c r="IM215" s="321"/>
      <c r="IN215" s="321"/>
      <c r="IO215" s="321"/>
      <c r="IP215" s="321"/>
      <c r="IQ215" s="321"/>
      <c r="IR215" s="321"/>
      <c r="IS215" s="321"/>
      <c r="IT215" s="321"/>
      <c r="IU215" s="321"/>
      <c r="IV215" s="321"/>
    </row>
    <row r="216" spans="1:14" ht="15">
      <c r="A216" s="469"/>
      <c r="B216" s="465"/>
      <c r="C216" s="466"/>
      <c r="D216" s="466"/>
      <c r="E216" s="488"/>
      <c r="F216" s="471"/>
      <c r="G216" s="471"/>
      <c r="H216" s="471"/>
      <c r="I216" s="471"/>
      <c r="J216" s="476"/>
      <c r="K216" s="462"/>
      <c r="L216" s="477"/>
      <c r="M216" s="477"/>
      <c r="N216" s="319"/>
    </row>
    <row r="217" spans="1:14" ht="15">
      <c r="A217" s="469"/>
      <c r="B217" s="465"/>
      <c r="C217" s="466"/>
      <c r="D217" s="466"/>
      <c r="E217" s="488"/>
      <c r="F217" s="471"/>
      <c r="G217" s="471"/>
      <c r="H217" s="471"/>
      <c r="I217" s="471"/>
      <c r="J217" s="476"/>
      <c r="K217" s="462"/>
      <c r="L217" s="477"/>
      <c r="M217" s="477"/>
      <c r="N217" s="319"/>
    </row>
    <row r="218" spans="1:14" ht="15">
      <c r="A218" s="504"/>
      <c r="B218" s="505"/>
      <c r="C218" s="505"/>
      <c r="D218" s="505"/>
      <c r="E218" s="506"/>
      <c r="F218" s="471"/>
      <c r="G218" s="471"/>
      <c r="H218" s="471"/>
      <c r="I218" s="471"/>
      <c r="J218" s="471"/>
      <c r="K218" s="471"/>
      <c r="L218" s="471"/>
      <c r="M218" s="471"/>
      <c r="N218" s="471"/>
    </row>
    <row r="219" spans="1:14" ht="15">
      <c r="A219" s="504"/>
      <c r="B219" s="507"/>
      <c r="C219" s="507"/>
      <c r="D219" s="507"/>
      <c r="E219" s="508"/>
      <c r="F219" s="476"/>
      <c r="G219" s="476"/>
      <c r="H219" s="476"/>
      <c r="I219" s="476"/>
      <c r="J219" s="476"/>
      <c r="K219" s="462"/>
      <c r="L219" s="477"/>
      <c r="M219" s="477"/>
      <c r="N219" s="319"/>
    </row>
    <row r="220" spans="1:14" ht="15" hidden="1">
      <c r="A220" s="504"/>
      <c r="B220" s="507"/>
      <c r="C220" s="507"/>
      <c r="D220" s="507"/>
      <c r="E220" s="486"/>
      <c r="F220" s="471"/>
      <c r="G220" s="471"/>
      <c r="H220" s="471"/>
      <c r="I220" s="471"/>
      <c r="J220" s="476"/>
      <c r="K220" s="462"/>
      <c r="L220" s="477"/>
      <c r="M220" s="477"/>
      <c r="N220" s="319"/>
    </row>
    <row r="221" spans="1:14" ht="15">
      <c r="A221" s="504"/>
      <c r="B221" s="507"/>
      <c r="C221" s="507"/>
      <c r="D221" s="507"/>
      <c r="E221" s="492"/>
      <c r="F221" s="476"/>
      <c r="G221" s="476"/>
      <c r="H221" s="476"/>
      <c r="I221" s="476"/>
      <c r="J221" s="476"/>
      <c r="K221" s="462"/>
      <c r="L221" s="477"/>
      <c r="M221" s="477"/>
      <c r="N221" s="319"/>
    </row>
    <row r="222" spans="1:14" ht="15">
      <c r="A222" s="504"/>
      <c r="B222" s="507"/>
      <c r="C222" s="507"/>
      <c r="D222" s="507"/>
      <c r="E222" s="492"/>
      <c r="F222" s="476"/>
      <c r="G222" s="476"/>
      <c r="H222" s="476"/>
      <c r="I222" s="476"/>
      <c r="J222" s="476"/>
      <c r="K222" s="462"/>
      <c r="L222" s="477"/>
      <c r="M222" s="477"/>
      <c r="N222" s="319"/>
    </row>
    <row r="223" spans="1:14" ht="15">
      <c r="A223" s="504"/>
      <c r="B223" s="507"/>
      <c r="C223" s="507"/>
      <c r="D223" s="507"/>
      <c r="E223" s="492"/>
      <c r="F223" s="476"/>
      <c r="G223" s="476"/>
      <c r="H223" s="476"/>
      <c r="I223" s="476"/>
      <c r="J223" s="476"/>
      <c r="K223" s="462"/>
      <c r="L223" s="477"/>
      <c r="M223" s="477"/>
      <c r="N223" s="319"/>
    </row>
    <row r="224" spans="1:14" ht="15">
      <c r="A224" s="469"/>
      <c r="B224" s="465"/>
      <c r="C224" s="466"/>
      <c r="D224" s="466"/>
      <c r="E224" s="488"/>
      <c r="F224" s="471"/>
      <c r="G224" s="471"/>
      <c r="H224" s="471"/>
      <c r="I224" s="471"/>
      <c r="J224" s="468"/>
      <c r="K224" s="462"/>
      <c r="L224" s="477"/>
      <c r="M224" s="477"/>
      <c r="N224" s="319"/>
    </row>
    <row r="225" spans="1:14" ht="15">
      <c r="A225" s="469"/>
      <c r="B225" s="472"/>
      <c r="C225" s="473"/>
      <c r="D225" s="473"/>
      <c r="E225" s="487"/>
      <c r="F225" s="476"/>
      <c r="G225" s="476"/>
      <c r="H225" s="476"/>
      <c r="I225" s="476"/>
      <c r="J225" s="476"/>
      <c r="K225" s="462"/>
      <c r="L225" s="477"/>
      <c r="M225" s="477"/>
      <c r="N225" s="319"/>
    </row>
    <row r="226" spans="1:14" ht="15" hidden="1">
      <c r="A226" s="469"/>
      <c r="B226" s="472"/>
      <c r="C226" s="473"/>
      <c r="D226" s="473"/>
      <c r="E226" s="474"/>
      <c r="F226" s="476"/>
      <c r="G226" s="476"/>
      <c r="H226" s="476"/>
      <c r="I226" s="476"/>
      <c r="J226" s="476"/>
      <c r="K226" s="462"/>
      <c r="L226" s="477"/>
      <c r="M226" s="477"/>
      <c r="N226" s="319"/>
    </row>
    <row r="227" spans="1:14" ht="15">
      <c r="A227" s="469"/>
      <c r="B227" s="472"/>
      <c r="C227" s="473"/>
      <c r="D227" s="473"/>
      <c r="E227" s="480"/>
      <c r="F227" s="375"/>
      <c r="G227" s="375"/>
      <c r="H227" s="375"/>
      <c r="I227" s="375"/>
      <c r="J227" s="476"/>
      <c r="K227" s="462"/>
      <c r="L227" s="477"/>
      <c r="M227" s="477"/>
      <c r="N227" s="319"/>
    </row>
    <row r="228" spans="1:14" ht="15">
      <c r="A228" s="469"/>
      <c r="B228" s="472"/>
      <c r="C228" s="473"/>
      <c r="D228" s="473"/>
      <c r="E228" s="482"/>
      <c r="F228" s="479"/>
      <c r="G228" s="479"/>
      <c r="H228" s="479"/>
      <c r="I228" s="479"/>
      <c r="J228" s="476"/>
      <c r="K228" s="462"/>
      <c r="L228" s="477"/>
      <c r="M228" s="477"/>
      <c r="N228" s="319"/>
    </row>
    <row r="229" spans="1:14" ht="15">
      <c r="A229" s="469"/>
      <c r="B229" s="472"/>
      <c r="C229" s="473"/>
      <c r="D229" s="473"/>
      <c r="E229" s="482"/>
      <c r="F229" s="484"/>
      <c r="G229" s="484"/>
      <c r="H229" s="484"/>
      <c r="I229" s="484"/>
      <c r="J229" s="476"/>
      <c r="K229" s="462"/>
      <c r="L229" s="477"/>
      <c r="M229" s="477"/>
      <c r="N229" s="319"/>
    </row>
    <row r="230" spans="1:14" ht="15">
      <c r="A230" s="469"/>
      <c r="B230" s="472"/>
      <c r="C230" s="473"/>
      <c r="D230" s="473"/>
      <c r="E230" s="482"/>
      <c r="F230" s="476"/>
      <c r="G230" s="476"/>
      <c r="H230" s="476"/>
      <c r="I230" s="476"/>
      <c r="J230" s="476"/>
      <c r="K230" s="462"/>
      <c r="L230" s="477"/>
      <c r="M230" s="477"/>
      <c r="N230" s="319"/>
    </row>
    <row r="231" spans="1:14" ht="15">
      <c r="A231" s="469"/>
      <c r="B231" s="472"/>
      <c r="C231" s="473"/>
      <c r="D231" s="473"/>
      <c r="E231" s="482"/>
      <c r="F231" s="476"/>
      <c r="G231" s="476"/>
      <c r="H231" s="476"/>
      <c r="I231" s="476"/>
      <c r="J231" s="476"/>
      <c r="K231" s="462"/>
      <c r="L231" s="477"/>
      <c r="M231" s="477"/>
      <c r="N231" s="319"/>
    </row>
    <row r="232" spans="1:14" ht="15">
      <c r="A232" s="469"/>
      <c r="B232" s="472"/>
      <c r="C232" s="473"/>
      <c r="D232" s="473"/>
      <c r="E232" s="482"/>
      <c r="F232" s="484"/>
      <c r="G232" s="484"/>
      <c r="H232" s="484"/>
      <c r="I232" s="484"/>
      <c r="J232" s="476"/>
      <c r="K232" s="462"/>
      <c r="L232" s="477"/>
      <c r="M232" s="477"/>
      <c r="N232" s="319"/>
    </row>
    <row r="233" spans="1:14" ht="15">
      <c r="A233" s="469"/>
      <c r="B233" s="465"/>
      <c r="C233" s="466"/>
      <c r="D233" s="466"/>
      <c r="E233" s="488"/>
      <c r="F233" s="471"/>
      <c r="G233" s="471"/>
      <c r="H233" s="471"/>
      <c r="I233" s="471"/>
      <c r="J233" s="476"/>
      <c r="K233" s="462"/>
      <c r="L233" s="477"/>
      <c r="M233" s="477"/>
      <c r="N233" s="319"/>
    </row>
    <row r="234" spans="1:14" ht="33" customHeight="1">
      <c r="A234" s="469"/>
      <c r="B234" s="472"/>
      <c r="C234" s="473"/>
      <c r="D234" s="473"/>
      <c r="E234" s="486"/>
      <c r="F234" s="476"/>
      <c r="G234" s="476"/>
      <c r="H234" s="476"/>
      <c r="I234" s="476"/>
      <c r="J234" s="476"/>
      <c r="K234" s="462"/>
      <c r="L234" s="477"/>
      <c r="M234" s="477"/>
      <c r="N234" s="319"/>
    </row>
    <row r="235" spans="1:14" ht="15" hidden="1">
      <c r="A235" s="469"/>
      <c r="B235" s="472"/>
      <c r="C235" s="473"/>
      <c r="D235" s="473"/>
      <c r="E235" s="486"/>
      <c r="F235" s="476"/>
      <c r="G235" s="476"/>
      <c r="H235" s="476"/>
      <c r="I235" s="476"/>
      <c r="J235" s="476"/>
      <c r="K235" s="462"/>
      <c r="L235" s="477"/>
      <c r="M235" s="477"/>
      <c r="N235" s="319"/>
    </row>
    <row r="236" spans="1:14" ht="15" hidden="1">
      <c r="A236" s="469"/>
      <c r="B236" s="472"/>
      <c r="C236" s="473"/>
      <c r="D236" s="473"/>
      <c r="E236" s="486"/>
      <c r="F236" s="476"/>
      <c r="G236" s="476"/>
      <c r="H236" s="476"/>
      <c r="I236" s="476"/>
      <c r="J236" s="476"/>
      <c r="K236" s="462"/>
      <c r="L236" s="477"/>
      <c r="M236" s="477"/>
      <c r="N236" s="319"/>
    </row>
    <row r="237" spans="1:14" ht="15">
      <c r="A237" s="469"/>
      <c r="B237" s="465"/>
      <c r="C237" s="466"/>
      <c r="D237" s="466"/>
      <c r="E237" s="488"/>
      <c r="F237" s="490"/>
      <c r="G237" s="490"/>
      <c r="H237" s="490"/>
      <c r="I237" s="490"/>
      <c r="J237" s="490"/>
      <c r="K237" s="462"/>
      <c r="L237" s="477"/>
      <c r="M237" s="477"/>
      <c r="N237" s="319"/>
    </row>
    <row r="238" spans="1:14" ht="30.75" customHeight="1">
      <c r="A238" s="469"/>
      <c r="B238" s="472"/>
      <c r="C238" s="473"/>
      <c r="D238" s="473"/>
      <c r="E238" s="474"/>
      <c r="F238" s="476"/>
      <c r="G238" s="476"/>
      <c r="H238" s="476"/>
      <c r="I238" s="476"/>
      <c r="J238" s="476"/>
      <c r="K238" s="462"/>
      <c r="L238" s="477"/>
      <c r="M238" s="477"/>
      <c r="N238" s="319"/>
    </row>
    <row r="239" spans="1:14" ht="15" hidden="1">
      <c r="A239" s="469"/>
      <c r="B239" s="472"/>
      <c r="C239" s="473"/>
      <c r="D239" s="473"/>
      <c r="E239" s="474"/>
      <c r="F239" s="476"/>
      <c r="G239" s="476"/>
      <c r="H239" s="476"/>
      <c r="I239" s="476"/>
      <c r="J239" s="476"/>
      <c r="K239" s="462"/>
      <c r="L239" s="477"/>
      <c r="M239" s="477"/>
      <c r="N239" s="319"/>
    </row>
    <row r="240" spans="1:14" ht="15">
      <c r="A240" s="469"/>
      <c r="B240" s="472"/>
      <c r="C240" s="473"/>
      <c r="D240" s="473"/>
      <c r="E240" s="482"/>
      <c r="F240" s="476"/>
      <c r="G240" s="476"/>
      <c r="H240" s="476"/>
      <c r="I240" s="476"/>
      <c r="J240" s="476"/>
      <c r="K240" s="462"/>
      <c r="L240" s="477"/>
      <c r="M240" s="477"/>
      <c r="N240" s="319"/>
    </row>
    <row r="241" spans="1:14" ht="15">
      <c r="A241" s="469"/>
      <c r="B241" s="472"/>
      <c r="C241" s="473"/>
      <c r="D241" s="473"/>
      <c r="E241" s="482"/>
      <c r="F241" s="484"/>
      <c r="G241" s="484"/>
      <c r="H241" s="484"/>
      <c r="I241" s="484"/>
      <c r="J241" s="476"/>
      <c r="K241" s="462"/>
      <c r="L241" s="477"/>
      <c r="M241" s="477"/>
      <c r="N241" s="319"/>
    </row>
    <row r="242" spans="1:14" ht="15">
      <c r="A242" s="469"/>
      <c r="B242" s="472"/>
      <c r="C242" s="473"/>
      <c r="D242" s="473"/>
      <c r="E242" s="482"/>
      <c r="F242" s="484"/>
      <c r="G242" s="484"/>
      <c r="H242" s="484"/>
      <c r="I242" s="484"/>
      <c r="J242" s="476"/>
      <c r="K242" s="462"/>
      <c r="L242" s="477"/>
      <c r="M242" s="477"/>
      <c r="N242" s="319"/>
    </row>
    <row r="243" spans="1:14" ht="15">
      <c r="A243" s="469"/>
      <c r="B243" s="472"/>
      <c r="C243" s="473"/>
      <c r="D243" s="473"/>
      <c r="E243" s="482"/>
      <c r="F243" s="484"/>
      <c r="G243" s="484"/>
      <c r="H243" s="484"/>
      <c r="I243" s="484"/>
      <c r="J243" s="476"/>
      <c r="K243" s="462"/>
      <c r="L243" s="477"/>
      <c r="M243" s="477"/>
      <c r="N243" s="319"/>
    </row>
    <row r="244" spans="1:14" ht="15">
      <c r="A244" s="469"/>
      <c r="B244" s="472"/>
      <c r="C244" s="473"/>
      <c r="D244" s="473"/>
      <c r="E244" s="482"/>
      <c r="F244" s="502"/>
      <c r="G244" s="502"/>
      <c r="H244" s="502"/>
      <c r="I244" s="502"/>
      <c r="J244" s="509"/>
      <c r="K244" s="462"/>
      <c r="L244" s="477"/>
      <c r="M244" s="477"/>
      <c r="N244" s="319"/>
    </row>
    <row r="245" spans="1:14" ht="15">
      <c r="A245" s="469"/>
      <c r="B245" s="472"/>
      <c r="C245" s="473"/>
      <c r="D245" s="473"/>
      <c r="E245" s="510"/>
      <c r="F245" s="502"/>
      <c r="G245" s="502"/>
      <c r="H245" s="502"/>
      <c r="I245" s="502"/>
      <c r="J245" s="509"/>
      <c r="K245" s="462"/>
      <c r="L245" s="477"/>
      <c r="M245" s="477"/>
      <c r="N245" s="319"/>
    </row>
    <row r="246" spans="1:14" ht="15">
      <c r="A246" s="469"/>
      <c r="B246" s="472"/>
      <c r="C246" s="473"/>
      <c r="D246" s="473"/>
      <c r="E246" s="511"/>
      <c r="F246" s="502"/>
      <c r="G246" s="502"/>
      <c r="H246" s="502"/>
      <c r="I246" s="502"/>
      <c r="J246" s="509"/>
      <c r="K246" s="462"/>
      <c r="L246" s="477"/>
      <c r="M246" s="477"/>
      <c r="N246" s="319"/>
    </row>
    <row r="247" spans="1:14" ht="15">
      <c r="A247" s="469"/>
      <c r="B247" s="472"/>
      <c r="C247" s="473"/>
      <c r="D247" s="473"/>
      <c r="E247" s="511"/>
      <c r="F247" s="502"/>
      <c r="G247" s="502"/>
      <c r="H247" s="502"/>
      <c r="I247" s="502"/>
      <c r="J247" s="509"/>
      <c r="K247" s="462"/>
      <c r="L247" s="477"/>
      <c r="M247" s="477"/>
      <c r="N247" s="319"/>
    </row>
    <row r="248" spans="1:14" ht="15">
      <c r="A248" s="469"/>
      <c r="B248" s="472"/>
      <c r="C248" s="473"/>
      <c r="D248" s="473"/>
      <c r="E248" s="482"/>
      <c r="F248" s="502"/>
      <c r="G248" s="502"/>
      <c r="H248" s="502"/>
      <c r="I248" s="502"/>
      <c r="J248" s="509"/>
      <c r="K248" s="462"/>
      <c r="L248" s="477"/>
      <c r="M248" s="477"/>
      <c r="N248" s="319"/>
    </row>
    <row r="249" spans="1:256" ht="15">
      <c r="A249" s="464"/>
      <c r="B249" s="465"/>
      <c r="C249" s="466"/>
      <c r="D249" s="466"/>
      <c r="E249" s="495"/>
      <c r="F249" s="468"/>
      <c r="G249" s="468"/>
      <c r="H249" s="468"/>
      <c r="I249" s="468"/>
      <c r="J249" s="468"/>
      <c r="K249" s="468"/>
      <c r="L249" s="468"/>
      <c r="M249" s="468"/>
      <c r="N249" s="468"/>
      <c r="O249" s="32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  <c r="Z249" s="321"/>
      <c r="AA249" s="321"/>
      <c r="AB249" s="321"/>
      <c r="AC249" s="321"/>
      <c r="AD249" s="321"/>
      <c r="AE249" s="321"/>
      <c r="AF249" s="321"/>
      <c r="AG249" s="321"/>
      <c r="AH249" s="321"/>
      <c r="AI249" s="321"/>
      <c r="AJ249" s="321"/>
      <c r="AK249" s="321"/>
      <c r="AL249" s="321"/>
      <c r="AM249" s="321"/>
      <c r="AN249" s="321"/>
      <c r="AO249" s="321"/>
      <c r="AP249" s="321"/>
      <c r="AQ249" s="321"/>
      <c r="AR249" s="321"/>
      <c r="AS249" s="321"/>
      <c r="AT249" s="321"/>
      <c r="AU249" s="321"/>
      <c r="AV249" s="321"/>
      <c r="AW249" s="321"/>
      <c r="AX249" s="321"/>
      <c r="AY249" s="321"/>
      <c r="AZ249" s="321"/>
      <c r="BA249" s="321"/>
      <c r="BB249" s="321"/>
      <c r="BC249" s="321"/>
      <c r="BD249" s="321"/>
      <c r="BE249" s="321"/>
      <c r="BF249" s="321"/>
      <c r="BG249" s="321"/>
      <c r="BH249" s="321"/>
      <c r="BI249" s="321"/>
      <c r="BJ249" s="321"/>
      <c r="BK249" s="321"/>
      <c r="BL249" s="321"/>
      <c r="BM249" s="321"/>
      <c r="BN249" s="321"/>
      <c r="BO249" s="321"/>
      <c r="BP249" s="321"/>
      <c r="BQ249" s="321"/>
      <c r="BR249" s="321"/>
      <c r="BS249" s="321"/>
      <c r="BT249" s="321"/>
      <c r="BU249" s="321"/>
      <c r="BV249" s="321"/>
      <c r="BW249" s="321"/>
      <c r="BX249" s="321"/>
      <c r="BY249" s="321"/>
      <c r="BZ249" s="321"/>
      <c r="CA249" s="321"/>
      <c r="CB249" s="321"/>
      <c r="CC249" s="321"/>
      <c r="CD249" s="321"/>
      <c r="CE249" s="321"/>
      <c r="CF249" s="321"/>
      <c r="CG249" s="321"/>
      <c r="CH249" s="321"/>
      <c r="CI249" s="321"/>
      <c r="CJ249" s="321"/>
      <c r="CK249" s="321"/>
      <c r="CL249" s="321"/>
      <c r="CM249" s="321"/>
      <c r="CN249" s="321"/>
      <c r="CO249" s="321"/>
      <c r="CP249" s="321"/>
      <c r="CQ249" s="321"/>
      <c r="CR249" s="321"/>
      <c r="CS249" s="321"/>
      <c r="CT249" s="321"/>
      <c r="CU249" s="321"/>
      <c r="CV249" s="321"/>
      <c r="CW249" s="321"/>
      <c r="CX249" s="321"/>
      <c r="CY249" s="321"/>
      <c r="CZ249" s="321"/>
      <c r="DA249" s="321"/>
      <c r="DB249" s="321"/>
      <c r="DC249" s="321"/>
      <c r="DD249" s="321"/>
      <c r="DE249" s="321"/>
      <c r="DF249" s="321"/>
      <c r="DG249" s="321"/>
      <c r="DH249" s="321"/>
      <c r="DI249" s="321"/>
      <c r="DJ249" s="321"/>
      <c r="DK249" s="321"/>
      <c r="DL249" s="321"/>
      <c r="DM249" s="321"/>
      <c r="DN249" s="321"/>
      <c r="DO249" s="321"/>
      <c r="DP249" s="321"/>
      <c r="DQ249" s="321"/>
      <c r="DR249" s="321"/>
      <c r="DS249" s="321"/>
      <c r="DT249" s="321"/>
      <c r="DU249" s="321"/>
      <c r="DV249" s="321"/>
      <c r="DW249" s="321"/>
      <c r="DX249" s="321"/>
      <c r="DY249" s="321"/>
      <c r="DZ249" s="321"/>
      <c r="EA249" s="321"/>
      <c r="EB249" s="321"/>
      <c r="EC249" s="321"/>
      <c r="ED249" s="321"/>
      <c r="EE249" s="321"/>
      <c r="EF249" s="321"/>
      <c r="EG249" s="321"/>
      <c r="EH249" s="321"/>
      <c r="EI249" s="321"/>
      <c r="EJ249" s="321"/>
      <c r="EK249" s="321"/>
      <c r="EL249" s="321"/>
      <c r="EM249" s="321"/>
      <c r="EN249" s="321"/>
      <c r="EO249" s="321"/>
      <c r="EP249" s="321"/>
      <c r="EQ249" s="321"/>
      <c r="ER249" s="321"/>
      <c r="ES249" s="321"/>
      <c r="ET249" s="321"/>
      <c r="EU249" s="321"/>
      <c r="EV249" s="321"/>
      <c r="EW249" s="321"/>
      <c r="EX249" s="321"/>
      <c r="EY249" s="321"/>
      <c r="EZ249" s="321"/>
      <c r="FA249" s="321"/>
      <c r="FB249" s="321"/>
      <c r="FC249" s="321"/>
      <c r="FD249" s="321"/>
      <c r="FE249" s="321"/>
      <c r="FF249" s="321"/>
      <c r="FG249" s="321"/>
      <c r="FH249" s="321"/>
      <c r="FI249" s="321"/>
      <c r="FJ249" s="321"/>
      <c r="FK249" s="321"/>
      <c r="FL249" s="321"/>
      <c r="FM249" s="321"/>
      <c r="FN249" s="321"/>
      <c r="FO249" s="321"/>
      <c r="FP249" s="321"/>
      <c r="FQ249" s="321"/>
      <c r="FR249" s="321"/>
      <c r="FS249" s="321"/>
      <c r="FT249" s="321"/>
      <c r="FU249" s="321"/>
      <c r="FV249" s="321"/>
      <c r="FW249" s="321"/>
      <c r="FX249" s="321"/>
      <c r="FY249" s="321"/>
      <c r="FZ249" s="321"/>
      <c r="GA249" s="321"/>
      <c r="GB249" s="321"/>
      <c r="GC249" s="321"/>
      <c r="GD249" s="321"/>
      <c r="GE249" s="321"/>
      <c r="GF249" s="321"/>
      <c r="GG249" s="321"/>
      <c r="GH249" s="321"/>
      <c r="GI249" s="321"/>
      <c r="GJ249" s="321"/>
      <c r="GK249" s="321"/>
      <c r="GL249" s="321"/>
      <c r="GM249" s="321"/>
      <c r="GN249" s="321"/>
      <c r="GO249" s="321"/>
      <c r="GP249" s="321"/>
      <c r="GQ249" s="321"/>
      <c r="GR249" s="321"/>
      <c r="GS249" s="321"/>
      <c r="GT249" s="321"/>
      <c r="GU249" s="321"/>
      <c r="GV249" s="321"/>
      <c r="GW249" s="321"/>
      <c r="GX249" s="321"/>
      <c r="GY249" s="321"/>
      <c r="GZ249" s="321"/>
      <c r="HA249" s="321"/>
      <c r="HB249" s="321"/>
      <c r="HC249" s="321"/>
      <c r="HD249" s="321"/>
      <c r="HE249" s="321"/>
      <c r="HF249" s="321"/>
      <c r="HG249" s="321"/>
      <c r="HH249" s="321"/>
      <c r="HI249" s="321"/>
      <c r="HJ249" s="321"/>
      <c r="HK249" s="321"/>
      <c r="HL249" s="321"/>
      <c r="HM249" s="321"/>
      <c r="HN249" s="321"/>
      <c r="HO249" s="321"/>
      <c r="HP249" s="321"/>
      <c r="HQ249" s="321"/>
      <c r="HR249" s="321"/>
      <c r="HS249" s="321"/>
      <c r="HT249" s="321"/>
      <c r="HU249" s="321"/>
      <c r="HV249" s="321"/>
      <c r="HW249" s="321"/>
      <c r="HX249" s="321"/>
      <c r="HY249" s="321"/>
      <c r="HZ249" s="321"/>
      <c r="IA249" s="321"/>
      <c r="IB249" s="321"/>
      <c r="IC249" s="321"/>
      <c r="ID249" s="321"/>
      <c r="IE249" s="321"/>
      <c r="IF249" s="321"/>
      <c r="IG249" s="321"/>
      <c r="IH249" s="321"/>
      <c r="II249" s="321"/>
      <c r="IJ249" s="321"/>
      <c r="IK249" s="321"/>
      <c r="IL249" s="321"/>
      <c r="IM249" s="321"/>
      <c r="IN249" s="321"/>
      <c r="IO249" s="321"/>
      <c r="IP249" s="321"/>
      <c r="IQ249" s="321"/>
      <c r="IR249" s="321"/>
      <c r="IS249" s="321"/>
      <c r="IT249" s="321"/>
      <c r="IU249" s="321"/>
      <c r="IV249" s="321"/>
    </row>
    <row r="250" spans="1:14" ht="15">
      <c r="A250" s="469"/>
      <c r="B250" s="472"/>
      <c r="C250" s="473"/>
      <c r="D250" s="473"/>
      <c r="E250" s="488"/>
      <c r="F250" s="471"/>
      <c r="G250" s="471"/>
      <c r="H250" s="471"/>
      <c r="I250" s="471"/>
      <c r="J250" s="468"/>
      <c r="K250" s="462"/>
      <c r="L250" s="477"/>
      <c r="M250" s="477"/>
      <c r="N250" s="319"/>
    </row>
    <row r="251" spans="1:14" ht="15">
      <c r="A251" s="469"/>
      <c r="B251" s="472"/>
      <c r="C251" s="473"/>
      <c r="D251" s="473"/>
      <c r="E251" s="474"/>
      <c r="F251" s="476"/>
      <c r="G251" s="476"/>
      <c r="H251" s="476"/>
      <c r="I251" s="476"/>
      <c r="J251" s="476"/>
      <c r="K251" s="462"/>
      <c r="L251" s="477"/>
      <c r="M251" s="477"/>
      <c r="N251" s="319"/>
    </row>
    <row r="252" spans="1:14" ht="15">
      <c r="A252" s="469"/>
      <c r="B252" s="472"/>
      <c r="C252" s="473"/>
      <c r="D252" s="473"/>
      <c r="E252" s="474"/>
      <c r="F252" s="476"/>
      <c r="G252" s="476"/>
      <c r="H252" s="476"/>
      <c r="I252" s="476"/>
      <c r="J252" s="476"/>
      <c r="K252" s="462"/>
      <c r="L252" s="477"/>
      <c r="M252" s="477"/>
      <c r="N252" s="319"/>
    </row>
    <row r="253" spans="1:14" ht="15">
      <c r="A253" s="469"/>
      <c r="B253" s="472"/>
      <c r="C253" s="473"/>
      <c r="D253" s="473"/>
      <c r="E253" s="478"/>
      <c r="F253" s="476"/>
      <c r="G253" s="476"/>
      <c r="H253" s="476"/>
      <c r="I253" s="476"/>
      <c r="J253" s="476"/>
      <c r="K253" s="462"/>
      <c r="L253" s="477"/>
      <c r="M253" s="477"/>
      <c r="N253" s="319"/>
    </row>
    <row r="254" spans="1:14" ht="15">
      <c r="A254" s="469"/>
      <c r="B254" s="472"/>
      <c r="C254" s="473"/>
      <c r="D254" s="473"/>
      <c r="E254" s="478"/>
      <c r="F254" s="476"/>
      <c r="G254" s="476"/>
      <c r="H254" s="476"/>
      <c r="I254" s="476"/>
      <c r="J254" s="476"/>
      <c r="K254" s="462"/>
      <c r="L254" s="477"/>
      <c r="M254" s="477"/>
      <c r="N254" s="319"/>
    </row>
    <row r="255" spans="1:14" ht="15">
      <c r="A255" s="469"/>
      <c r="B255" s="472"/>
      <c r="C255" s="473"/>
      <c r="D255" s="473"/>
      <c r="E255" s="482"/>
      <c r="F255" s="484"/>
      <c r="G255" s="484"/>
      <c r="H255" s="484"/>
      <c r="I255" s="484"/>
      <c r="J255" s="476"/>
      <c r="K255" s="462"/>
      <c r="L255" s="477"/>
      <c r="M255" s="477"/>
      <c r="N255" s="319"/>
    </row>
    <row r="256" spans="1:14" ht="15">
      <c r="A256" s="469"/>
      <c r="B256" s="472"/>
      <c r="C256" s="473"/>
      <c r="D256" s="473"/>
      <c r="E256" s="482"/>
      <c r="F256" s="476"/>
      <c r="G256" s="476"/>
      <c r="H256" s="476"/>
      <c r="I256" s="476"/>
      <c r="J256" s="476"/>
      <c r="K256" s="462"/>
      <c r="L256" s="477"/>
      <c r="M256" s="477"/>
      <c r="N256" s="319"/>
    </row>
    <row r="257" spans="1:14" ht="15">
      <c r="A257" s="469"/>
      <c r="B257" s="472"/>
      <c r="C257" s="473"/>
      <c r="D257" s="473"/>
      <c r="E257" s="482"/>
      <c r="F257" s="484"/>
      <c r="G257" s="484"/>
      <c r="H257" s="484"/>
      <c r="I257" s="484"/>
      <c r="J257" s="476"/>
      <c r="K257" s="502"/>
      <c r="L257" s="502"/>
      <c r="M257" s="502"/>
      <c r="N257" s="502"/>
    </row>
    <row r="258" spans="1:14" ht="15">
      <c r="A258" s="469"/>
      <c r="B258" s="472"/>
      <c r="C258" s="473"/>
      <c r="D258" s="473"/>
      <c r="E258" s="482"/>
      <c r="F258" s="484"/>
      <c r="G258" s="484"/>
      <c r="H258" s="484"/>
      <c r="I258" s="484"/>
      <c r="J258" s="476"/>
      <c r="K258" s="462"/>
      <c r="L258" s="477"/>
      <c r="M258" s="500"/>
      <c r="N258" s="319"/>
    </row>
    <row r="259" spans="1:14" ht="15">
      <c r="A259" s="469"/>
      <c r="B259" s="465"/>
      <c r="C259" s="466"/>
      <c r="D259" s="466"/>
      <c r="E259" s="488"/>
      <c r="F259" s="471"/>
      <c r="G259" s="471"/>
      <c r="H259" s="471"/>
      <c r="I259" s="471"/>
      <c r="J259" s="490"/>
      <c r="K259" s="462"/>
      <c r="L259" s="477"/>
      <c r="M259" s="477"/>
      <c r="N259" s="319"/>
    </row>
    <row r="260" spans="1:14" ht="15">
      <c r="A260" s="469"/>
      <c r="B260" s="472"/>
      <c r="C260" s="473"/>
      <c r="D260" s="473"/>
      <c r="E260" s="486"/>
      <c r="F260" s="475"/>
      <c r="G260" s="475"/>
      <c r="H260" s="475"/>
      <c r="I260" s="475"/>
      <c r="J260" s="476"/>
      <c r="K260" s="462"/>
      <c r="L260" s="477"/>
      <c r="M260" s="477"/>
      <c r="N260" s="319"/>
    </row>
    <row r="261" spans="1:14" ht="0.75" customHeight="1">
      <c r="A261" s="469"/>
      <c r="B261" s="472"/>
      <c r="C261" s="473"/>
      <c r="D261" s="473"/>
      <c r="E261" s="486"/>
      <c r="F261" s="476"/>
      <c r="G261" s="476"/>
      <c r="H261" s="476"/>
      <c r="I261" s="476"/>
      <c r="J261" s="476"/>
      <c r="K261" s="462"/>
      <c r="L261" s="477"/>
      <c r="M261" s="477"/>
      <c r="N261" s="319"/>
    </row>
    <row r="262" spans="1:14" ht="15">
      <c r="A262" s="469"/>
      <c r="B262" s="472"/>
      <c r="C262" s="473"/>
      <c r="D262" s="473"/>
      <c r="E262" s="492"/>
      <c r="F262" s="476"/>
      <c r="G262" s="476"/>
      <c r="H262" s="476"/>
      <c r="I262" s="476"/>
      <c r="J262" s="476"/>
      <c r="K262" s="462"/>
      <c r="L262" s="477"/>
      <c r="M262" s="477"/>
      <c r="N262" s="319"/>
    </row>
    <row r="263" spans="1:14" ht="15">
      <c r="A263" s="469"/>
      <c r="B263" s="472"/>
      <c r="C263" s="473"/>
      <c r="D263" s="473"/>
      <c r="E263" s="492"/>
      <c r="F263" s="476"/>
      <c r="G263" s="476"/>
      <c r="H263" s="476"/>
      <c r="I263" s="476"/>
      <c r="J263" s="476"/>
      <c r="K263" s="462"/>
      <c r="L263" s="477"/>
      <c r="M263" s="477"/>
      <c r="N263" s="319"/>
    </row>
    <row r="264" spans="1:14" ht="15">
      <c r="A264" s="469"/>
      <c r="B264" s="472"/>
      <c r="C264" s="473"/>
      <c r="D264" s="473"/>
      <c r="E264" s="486"/>
      <c r="F264" s="471"/>
      <c r="G264" s="471"/>
      <c r="H264" s="471"/>
      <c r="I264" s="471"/>
      <c r="J264" s="476"/>
      <c r="K264" s="462"/>
      <c r="L264" s="477"/>
      <c r="M264" s="477"/>
      <c r="N264" s="319"/>
    </row>
    <row r="265" spans="1:14" ht="15" hidden="1">
      <c r="A265" s="469"/>
      <c r="B265" s="472"/>
      <c r="C265" s="473"/>
      <c r="D265" s="473"/>
      <c r="E265" s="486"/>
      <c r="F265" s="476"/>
      <c r="G265" s="476"/>
      <c r="H265" s="476"/>
      <c r="I265" s="476"/>
      <c r="J265" s="476"/>
      <c r="K265" s="462"/>
      <c r="L265" s="477"/>
      <c r="M265" s="477"/>
      <c r="N265" s="319"/>
    </row>
    <row r="266" spans="1:14" ht="15" hidden="1">
      <c r="A266" s="469"/>
      <c r="B266" s="472"/>
      <c r="C266" s="473"/>
      <c r="D266" s="473"/>
      <c r="E266" s="486"/>
      <c r="F266" s="476"/>
      <c r="G266" s="476"/>
      <c r="H266" s="476"/>
      <c r="I266" s="476"/>
      <c r="J266" s="476"/>
      <c r="K266" s="462"/>
      <c r="L266" s="477"/>
      <c r="M266" s="477"/>
      <c r="N266" s="319"/>
    </row>
    <row r="267" spans="1:14" ht="15">
      <c r="A267" s="469"/>
      <c r="B267" s="472"/>
      <c r="C267" s="473"/>
      <c r="D267" s="473"/>
      <c r="E267" s="486"/>
      <c r="F267" s="476"/>
      <c r="G267" s="476"/>
      <c r="H267" s="476"/>
      <c r="I267" s="476"/>
      <c r="J267" s="476"/>
      <c r="K267" s="462"/>
      <c r="L267" s="477"/>
      <c r="M267" s="477"/>
      <c r="N267" s="319"/>
    </row>
    <row r="268" spans="1:14" ht="15" hidden="1">
      <c r="A268" s="469"/>
      <c r="B268" s="472"/>
      <c r="C268" s="473"/>
      <c r="D268" s="473"/>
      <c r="E268" s="486"/>
      <c r="F268" s="476"/>
      <c r="G268" s="476"/>
      <c r="H268" s="476"/>
      <c r="I268" s="476"/>
      <c r="J268" s="476"/>
      <c r="K268" s="462"/>
      <c r="L268" s="477"/>
      <c r="M268" s="477"/>
      <c r="N268" s="319"/>
    </row>
    <row r="269" spans="1:14" ht="15">
      <c r="A269" s="469"/>
      <c r="B269" s="465"/>
      <c r="C269" s="466"/>
      <c r="D269" s="466"/>
      <c r="E269" s="487"/>
      <c r="F269" s="476"/>
      <c r="G269" s="476"/>
      <c r="H269" s="476"/>
      <c r="I269" s="476"/>
      <c r="J269" s="476"/>
      <c r="K269" s="462"/>
      <c r="L269" s="477"/>
      <c r="M269" s="477"/>
      <c r="N269" s="319"/>
    </row>
    <row r="270" spans="1:14" ht="15" hidden="1">
      <c r="A270" s="469"/>
      <c r="B270" s="472"/>
      <c r="C270" s="473"/>
      <c r="D270" s="473"/>
      <c r="E270" s="474"/>
      <c r="F270" s="476"/>
      <c r="G270" s="476"/>
      <c r="H270" s="476"/>
      <c r="I270" s="476"/>
      <c r="J270" s="476"/>
      <c r="K270" s="462"/>
      <c r="L270" s="477"/>
      <c r="M270" s="477"/>
      <c r="N270" s="319"/>
    </row>
    <row r="271" spans="1:14" ht="15">
      <c r="A271" s="469"/>
      <c r="B271" s="472"/>
      <c r="C271" s="473"/>
      <c r="D271" s="473"/>
      <c r="E271" s="478"/>
      <c r="F271" s="476"/>
      <c r="G271" s="476"/>
      <c r="H271" s="476"/>
      <c r="I271" s="476"/>
      <c r="J271" s="476"/>
      <c r="K271" s="462"/>
      <c r="L271" s="477"/>
      <c r="M271" s="477"/>
      <c r="N271" s="319"/>
    </row>
    <row r="272" spans="1:14" ht="15">
      <c r="A272" s="469"/>
      <c r="B272" s="472"/>
      <c r="C272" s="473"/>
      <c r="D272" s="473"/>
      <c r="E272" s="478"/>
      <c r="F272" s="476"/>
      <c r="G272" s="476"/>
      <c r="H272" s="476"/>
      <c r="I272" s="476"/>
      <c r="J272" s="476"/>
      <c r="K272" s="462"/>
      <c r="L272" s="477"/>
      <c r="M272" s="477"/>
      <c r="N272" s="319"/>
    </row>
    <row r="273" spans="1:14" ht="15">
      <c r="A273" s="469"/>
      <c r="B273" s="472"/>
      <c r="C273" s="473"/>
      <c r="D273" s="473"/>
      <c r="E273" s="478"/>
      <c r="F273" s="476"/>
      <c r="G273" s="476"/>
      <c r="H273" s="476"/>
      <c r="I273" s="476"/>
      <c r="J273" s="476"/>
      <c r="K273" s="462"/>
      <c r="L273" s="477"/>
      <c r="M273" s="477"/>
      <c r="N273" s="319"/>
    </row>
    <row r="274" spans="1:14" ht="15">
      <c r="A274" s="469"/>
      <c r="B274" s="472"/>
      <c r="C274" s="473"/>
      <c r="D274" s="473"/>
      <c r="E274" s="512"/>
      <c r="F274" s="375"/>
      <c r="G274" s="375"/>
      <c r="H274" s="375"/>
      <c r="I274" s="375"/>
      <c r="J274" s="476"/>
      <c r="K274" s="462"/>
      <c r="L274" s="477"/>
      <c r="M274" s="477"/>
      <c r="N274" s="319"/>
    </row>
    <row r="275" spans="1:14" ht="15">
      <c r="A275" s="469"/>
      <c r="B275" s="472"/>
      <c r="C275" s="473"/>
      <c r="D275" s="473"/>
      <c r="E275" s="478"/>
      <c r="F275" s="476"/>
      <c r="G275" s="476"/>
      <c r="H275" s="476"/>
      <c r="I275" s="476"/>
      <c r="J275" s="476"/>
      <c r="K275" s="462"/>
      <c r="L275" s="477"/>
      <c r="M275" s="477"/>
      <c r="N275" s="319"/>
    </row>
    <row r="276" spans="1:14" ht="15">
      <c r="A276" s="469"/>
      <c r="B276" s="472"/>
      <c r="C276" s="473"/>
      <c r="D276" s="473"/>
      <c r="E276" s="482"/>
      <c r="F276" s="476"/>
      <c r="G276" s="476"/>
      <c r="H276" s="476"/>
      <c r="I276" s="476"/>
      <c r="J276" s="476"/>
      <c r="K276" s="462"/>
      <c r="L276" s="477"/>
      <c r="M276" s="477"/>
      <c r="N276" s="319"/>
    </row>
    <row r="277" spans="1:14" ht="15">
      <c r="A277" s="307"/>
      <c r="B277" s="472"/>
      <c r="C277" s="473"/>
      <c r="D277" s="473"/>
      <c r="E277" s="482"/>
      <c r="F277" s="476"/>
      <c r="G277" s="476"/>
      <c r="H277" s="476"/>
      <c r="I277" s="476"/>
      <c r="J277" s="476"/>
      <c r="K277" s="462"/>
      <c r="L277" s="477"/>
      <c r="M277" s="477"/>
      <c r="N277" s="319"/>
    </row>
    <row r="278" spans="1:14" ht="15">
      <c r="A278" s="469"/>
      <c r="B278" s="465"/>
      <c r="C278" s="466"/>
      <c r="D278" s="466"/>
      <c r="E278" s="488"/>
      <c r="F278" s="490"/>
      <c r="G278" s="490"/>
      <c r="H278" s="490"/>
      <c r="I278" s="490"/>
      <c r="J278" s="468"/>
      <c r="K278" s="462"/>
      <c r="L278" s="477"/>
      <c r="M278" s="477"/>
      <c r="N278" s="319"/>
    </row>
    <row r="279" spans="1:14" ht="13.5" customHeight="1">
      <c r="A279" s="469"/>
      <c r="B279" s="472"/>
      <c r="C279" s="473"/>
      <c r="D279" s="473"/>
      <c r="E279" s="486"/>
      <c r="F279" s="490"/>
      <c r="G279" s="490"/>
      <c r="H279" s="490"/>
      <c r="I279" s="490"/>
      <c r="J279" s="468"/>
      <c r="K279" s="462"/>
      <c r="L279" s="477"/>
      <c r="M279" s="477"/>
      <c r="N279" s="319"/>
    </row>
    <row r="280" spans="1:14" ht="15" hidden="1">
      <c r="A280" s="469"/>
      <c r="B280" s="472"/>
      <c r="C280" s="473"/>
      <c r="D280" s="473"/>
      <c r="E280" s="486"/>
      <c r="F280" s="476"/>
      <c r="G280" s="476"/>
      <c r="H280" s="476"/>
      <c r="I280" s="476"/>
      <c r="J280" s="468"/>
      <c r="K280" s="462"/>
      <c r="L280" s="477"/>
      <c r="M280" s="477"/>
      <c r="N280" s="319"/>
    </row>
    <row r="281" spans="1:14" ht="15" hidden="1">
      <c r="A281" s="469"/>
      <c r="B281" s="472"/>
      <c r="C281" s="473"/>
      <c r="D281" s="473"/>
      <c r="E281" s="486"/>
      <c r="F281" s="476"/>
      <c r="G281" s="476"/>
      <c r="H281" s="476"/>
      <c r="I281" s="476"/>
      <c r="J281" s="468"/>
      <c r="K281" s="462"/>
      <c r="L281" s="477"/>
      <c r="M281" s="477"/>
      <c r="N281" s="319"/>
    </row>
    <row r="282" spans="1:14" ht="15">
      <c r="A282" s="469"/>
      <c r="B282" s="472"/>
      <c r="C282" s="473"/>
      <c r="D282" s="473"/>
      <c r="E282" s="474"/>
      <c r="F282" s="490"/>
      <c r="G282" s="490"/>
      <c r="H282" s="490"/>
      <c r="I282" s="490"/>
      <c r="J282" s="468"/>
      <c r="K282" s="462"/>
      <c r="L282" s="477"/>
      <c r="M282" s="477"/>
      <c r="N282" s="319"/>
    </row>
    <row r="283" spans="1:14" ht="0.75" customHeight="1">
      <c r="A283" s="469"/>
      <c r="B283" s="472"/>
      <c r="C283" s="473"/>
      <c r="D283" s="473"/>
      <c r="E283" s="474"/>
      <c r="F283" s="476"/>
      <c r="G283" s="476"/>
      <c r="H283" s="476"/>
      <c r="I283" s="476"/>
      <c r="J283" s="476"/>
      <c r="K283" s="462"/>
      <c r="L283" s="477"/>
      <c r="M283" s="477"/>
      <c r="N283" s="319"/>
    </row>
    <row r="284" spans="1:14" ht="20.25" customHeight="1">
      <c r="A284" s="469"/>
      <c r="B284" s="472"/>
      <c r="C284" s="473"/>
      <c r="D284" s="473"/>
      <c r="E284" s="482"/>
      <c r="F284" s="479"/>
      <c r="G284" s="479"/>
      <c r="H284" s="479"/>
      <c r="I284" s="479"/>
      <c r="J284" s="476"/>
      <c r="K284" s="462"/>
      <c r="L284" s="477"/>
      <c r="M284" s="477"/>
      <c r="N284" s="319"/>
    </row>
    <row r="285" spans="1:14" ht="15" hidden="1">
      <c r="A285" s="469"/>
      <c r="B285" s="472"/>
      <c r="C285" s="473"/>
      <c r="D285" s="473"/>
      <c r="E285" s="486"/>
      <c r="F285" s="476"/>
      <c r="G285" s="476"/>
      <c r="H285" s="476"/>
      <c r="I285" s="476"/>
      <c r="J285" s="476"/>
      <c r="K285" s="462"/>
      <c r="L285" s="477"/>
      <c r="M285" s="477"/>
      <c r="N285" s="319"/>
    </row>
    <row r="286" spans="1:14" ht="0.75" customHeight="1" hidden="1">
      <c r="A286" s="469"/>
      <c r="B286" s="472"/>
      <c r="C286" s="473"/>
      <c r="D286" s="473"/>
      <c r="E286" s="486"/>
      <c r="F286" s="476"/>
      <c r="G286" s="476"/>
      <c r="H286" s="476"/>
      <c r="I286" s="476"/>
      <c r="J286" s="476"/>
      <c r="K286" s="462"/>
      <c r="L286" s="477"/>
      <c r="M286" s="477"/>
      <c r="N286" s="319"/>
    </row>
    <row r="287" spans="1:14" ht="15" hidden="1">
      <c r="A287" s="469"/>
      <c r="B287" s="472"/>
      <c r="C287" s="473"/>
      <c r="D287" s="473"/>
      <c r="E287" s="486"/>
      <c r="F287" s="476"/>
      <c r="G287" s="476"/>
      <c r="H287" s="476"/>
      <c r="I287" s="476"/>
      <c r="J287" s="476"/>
      <c r="K287" s="462"/>
      <c r="L287" s="477"/>
      <c r="M287" s="477"/>
      <c r="N287" s="319"/>
    </row>
    <row r="288" spans="1:14" ht="15" hidden="1">
      <c r="A288" s="469"/>
      <c r="B288" s="472"/>
      <c r="C288" s="473"/>
      <c r="D288" s="473"/>
      <c r="E288" s="486"/>
      <c r="F288" s="476"/>
      <c r="G288" s="476"/>
      <c r="H288" s="476"/>
      <c r="I288" s="476"/>
      <c r="J288" s="476"/>
      <c r="K288" s="462"/>
      <c r="L288" s="477"/>
      <c r="M288" s="477"/>
      <c r="N288" s="319"/>
    </row>
    <row r="289" spans="1:14" ht="15" hidden="1">
      <c r="A289" s="469"/>
      <c r="B289" s="465"/>
      <c r="C289" s="466"/>
      <c r="D289" s="466"/>
      <c r="E289" s="513"/>
      <c r="F289" s="490"/>
      <c r="G289" s="490"/>
      <c r="H289" s="490"/>
      <c r="I289" s="490"/>
      <c r="J289" s="476"/>
      <c r="K289" s="462"/>
      <c r="L289" s="477"/>
      <c r="M289" s="477"/>
      <c r="N289" s="319"/>
    </row>
    <row r="290" spans="1:14" ht="15" hidden="1">
      <c r="A290" s="469"/>
      <c r="B290" s="465"/>
      <c r="C290" s="466"/>
      <c r="D290" s="466"/>
      <c r="E290" s="514"/>
      <c r="F290" s="476"/>
      <c r="G290" s="476"/>
      <c r="H290" s="476"/>
      <c r="I290" s="476"/>
      <c r="J290" s="476"/>
      <c r="K290" s="462"/>
      <c r="L290" s="477"/>
      <c r="M290" s="477"/>
      <c r="N290" s="319"/>
    </row>
    <row r="291" spans="1:14" ht="15" hidden="1">
      <c r="A291" s="469"/>
      <c r="B291" s="472"/>
      <c r="C291" s="473"/>
      <c r="D291" s="473"/>
      <c r="E291" s="486"/>
      <c r="F291" s="476"/>
      <c r="G291" s="476"/>
      <c r="H291" s="476"/>
      <c r="I291" s="476"/>
      <c r="J291" s="476"/>
      <c r="K291" s="462"/>
      <c r="L291" s="477"/>
      <c r="M291" s="477"/>
      <c r="N291" s="319"/>
    </row>
    <row r="292" spans="1:14" ht="15" hidden="1">
      <c r="A292" s="469"/>
      <c r="B292" s="472"/>
      <c r="C292" s="473"/>
      <c r="D292" s="473"/>
      <c r="E292" s="486"/>
      <c r="F292" s="476"/>
      <c r="G292" s="476"/>
      <c r="H292" s="476"/>
      <c r="I292" s="476"/>
      <c r="J292" s="476"/>
      <c r="K292" s="462"/>
      <c r="L292" s="477"/>
      <c r="M292" s="477"/>
      <c r="N292" s="319"/>
    </row>
    <row r="293" spans="1:14" ht="15">
      <c r="A293" s="469"/>
      <c r="B293" s="465"/>
      <c r="C293" s="466"/>
      <c r="D293" s="466"/>
      <c r="E293" s="513"/>
      <c r="F293" s="490"/>
      <c r="G293" s="490"/>
      <c r="H293" s="490"/>
      <c r="I293" s="490"/>
      <c r="J293" s="490"/>
      <c r="K293" s="462"/>
      <c r="L293" s="477"/>
      <c r="M293" s="477"/>
      <c r="N293" s="319"/>
    </row>
    <row r="294" spans="1:14" ht="15">
      <c r="A294" s="469"/>
      <c r="B294" s="472"/>
      <c r="C294" s="473"/>
      <c r="D294" s="473"/>
      <c r="E294" s="515"/>
      <c r="F294" s="476"/>
      <c r="G294" s="476"/>
      <c r="H294" s="476"/>
      <c r="I294" s="476"/>
      <c r="J294" s="476"/>
      <c r="K294" s="476"/>
      <c r="L294" s="476"/>
      <c r="M294" s="476"/>
      <c r="N294" s="476"/>
    </row>
    <row r="295" spans="1:14" ht="15" hidden="1">
      <c r="A295" s="469"/>
      <c r="B295" s="472"/>
      <c r="C295" s="473"/>
      <c r="D295" s="473"/>
      <c r="E295" s="474"/>
      <c r="F295" s="476"/>
      <c r="G295" s="476"/>
      <c r="H295" s="476"/>
      <c r="I295" s="476"/>
      <c r="J295" s="476"/>
      <c r="K295" s="462"/>
      <c r="L295" s="477"/>
      <c r="M295" s="477"/>
      <c r="N295" s="319"/>
    </row>
    <row r="296" spans="1:14" ht="15">
      <c r="A296" s="469"/>
      <c r="B296" s="472"/>
      <c r="C296" s="473"/>
      <c r="D296" s="473"/>
      <c r="E296" s="482"/>
      <c r="F296" s="476"/>
      <c r="G296" s="476"/>
      <c r="H296" s="476"/>
      <c r="I296" s="476"/>
      <c r="J296" s="476"/>
      <c r="K296" s="462"/>
      <c r="L296" s="477"/>
      <c r="M296" s="477"/>
      <c r="N296" s="319"/>
    </row>
    <row r="297" spans="1:14" ht="15">
      <c r="A297" s="469"/>
      <c r="B297" s="472"/>
      <c r="C297" s="473"/>
      <c r="D297" s="473"/>
      <c r="E297" s="482"/>
      <c r="F297" s="476"/>
      <c r="G297" s="476"/>
      <c r="H297" s="476"/>
      <c r="I297" s="476"/>
      <c r="J297" s="476"/>
      <c r="K297" s="462"/>
      <c r="L297" s="477"/>
      <c r="M297" s="477"/>
      <c r="N297" s="319"/>
    </row>
    <row r="298" spans="1:14" ht="15">
      <c r="A298" s="469"/>
      <c r="B298" s="472"/>
      <c r="C298" s="473"/>
      <c r="D298" s="473"/>
      <c r="E298" s="482"/>
      <c r="F298" s="476"/>
      <c r="G298" s="476"/>
      <c r="H298" s="476"/>
      <c r="I298" s="476"/>
      <c r="J298" s="476"/>
      <c r="K298" s="462"/>
      <c r="L298" s="477"/>
      <c r="M298" s="477"/>
      <c r="N298" s="319"/>
    </row>
    <row r="299" spans="1:256" ht="15">
      <c r="A299" s="464"/>
      <c r="B299" s="465"/>
      <c r="C299" s="466"/>
      <c r="D299" s="466"/>
      <c r="E299" s="495"/>
      <c r="F299" s="461"/>
      <c r="G299" s="461"/>
      <c r="H299" s="461"/>
      <c r="I299" s="461"/>
      <c r="J299" s="461"/>
      <c r="K299" s="462"/>
      <c r="L299" s="462"/>
      <c r="M299" s="462"/>
      <c r="N299" s="319"/>
      <c r="O299" s="321"/>
      <c r="P299" s="321"/>
      <c r="Q299" s="321"/>
      <c r="R299" s="321"/>
      <c r="S299" s="321"/>
      <c r="T299" s="321"/>
      <c r="U299" s="321"/>
      <c r="V299" s="321"/>
      <c r="W299" s="321"/>
      <c r="X299" s="321"/>
      <c r="Y299" s="321"/>
      <c r="Z299" s="321"/>
      <c r="AA299" s="321"/>
      <c r="AB299" s="321"/>
      <c r="AC299" s="321"/>
      <c r="AD299" s="321"/>
      <c r="AE299" s="321"/>
      <c r="AF299" s="321"/>
      <c r="AG299" s="321"/>
      <c r="AH299" s="321"/>
      <c r="AI299" s="321"/>
      <c r="AJ299" s="321"/>
      <c r="AK299" s="321"/>
      <c r="AL299" s="321"/>
      <c r="AM299" s="321"/>
      <c r="AN299" s="321"/>
      <c r="AO299" s="321"/>
      <c r="AP299" s="321"/>
      <c r="AQ299" s="321"/>
      <c r="AR299" s="321"/>
      <c r="AS299" s="321"/>
      <c r="AT299" s="321"/>
      <c r="AU299" s="321"/>
      <c r="AV299" s="321"/>
      <c r="AW299" s="321"/>
      <c r="AX299" s="321"/>
      <c r="AY299" s="321"/>
      <c r="AZ299" s="321"/>
      <c r="BA299" s="321"/>
      <c r="BB299" s="321"/>
      <c r="BC299" s="321"/>
      <c r="BD299" s="321"/>
      <c r="BE299" s="321"/>
      <c r="BF299" s="321"/>
      <c r="BG299" s="321"/>
      <c r="BH299" s="321"/>
      <c r="BI299" s="321"/>
      <c r="BJ299" s="321"/>
      <c r="BK299" s="321"/>
      <c r="BL299" s="321"/>
      <c r="BM299" s="321"/>
      <c r="BN299" s="321"/>
      <c r="BO299" s="321"/>
      <c r="BP299" s="321"/>
      <c r="BQ299" s="321"/>
      <c r="BR299" s="321"/>
      <c r="BS299" s="321"/>
      <c r="BT299" s="321"/>
      <c r="BU299" s="321"/>
      <c r="BV299" s="321"/>
      <c r="BW299" s="321"/>
      <c r="BX299" s="321"/>
      <c r="BY299" s="321"/>
      <c r="BZ299" s="321"/>
      <c r="CA299" s="321"/>
      <c r="CB299" s="321"/>
      <c r="CC299" s="321"/>
      <c r="CD299" s="321"/>
      <c r="CE299" s="321"/>
      <c r="CF299" s="321"/>
      <c r="CG299" s="321"/>
      <c r="CH299" s="321"/>
      <c r="CI299" s="321"/>
      <c r="CJ299" s="321"/>
      <c r="CK299" s="321"/>
      <c r="CL299" s="321"/>
      <c r="CM299" s="321"/>
      <c r="CN299" s="321"/>
      <c r="CO299" s="321"/>
      <c r="CP299" s="321"/>
      <c r="CQ299" s="321"/>
      <c r="CR299" s="321"/>
      <c r="CS299" s="321"/>
      <c r="CT299" s="321"/>
      <c r="CU299" s="321"/>
      <c r="CV299" s="321"/>
      <c r="CW299" s="321"/>
      <c r="CX299" s="321"/>
      <c r="CY299" s="321"/>
      <c r="CZ299" s="321"/>
      <c r="DA299" s="321"/>
      <c r="DB299" s="321"/>
      <c r="DC299" s="321"/>
      <c r="DD299" s="321"/>
      <c r="DE299" s="321"/>
      <c r="DF299" s="321"/>
      <c r="DG299" s="321"/>
      <c r="DH299" s="321"/>
      <c r="DI299" s="321"/>
      <c r="DJ299" s="321"/>
      <c r="DK299" s="321"/>
      <c r="DL299" s="321"/>
      <c r="DM299" s="321"/>
      <c r="DN299" s="321"/>
      <c r="DO299" s="321"/>
      <c r="DP299" s="321"/>
      <c r="DQ299" s="321"/>
      <c r="DR299" s="321"/>
      <c r="DS299" s="321"/>
      <c r="DT299" s="321"/>
      <c r="DU299" s="321"/>
      <c r="DV299" s="321"/>
      <c r="DW299" s="321"/>
      <c r="DX299" s="321"/>
      <c r="DY299" s="321"/>
      <c r="DZ299" s="321"/>
      <c r="EA299" s="321"/>
      <c r="EB299" s="321"/>
      <c r="EC299" s="321"/>
      <c r="ED299" s="321"/>
      <c r="EE299" s="321"/>
      <c r="EF299" s="321"/>
      <c r="EG299" s="321"/>
      <c r="EH299" s="321"/>
      <c r="EI299" s="321"/>
      <c r="EJ299" s="321"/>
      <c r="EK299" s="321"/>
      <c r="EL299" s="321"/>
      <c r="EM299" s="321"/>
      <c r="EN299" s="321"/>
      <c r="EO299" s="321"/>
      <c r="EP299" s="321"/>
      <c r="EQ299" s="321"/>
      <c r="ER299" s="321"/>
      <c r="ES299" s="321"/>
      <c r="ET299" s="321"/>
      <c r="EU299" s="321"/>
      <c r="EV299" s="321"/>
      <c r="EW299" s="321"/>
      <c r="EX299" s="321"/>
      <c r="EY299" s="321"/>
      <c r="EZ299" s="321"/>
      <c r="FA299" s="321"/>
      <c r="FB299" s="321"/>
      <c r="FC299" s="321"/>
      <c r="FD299" s="321"/>
      <c r="FE299" s="321"/>
      <c r="FF299" s="321"/>
      <c r="FG299" s="321"/>
      <c r="FH299" s="321"/>
      <c r="FI299" s="321"/>
      <c r="FJ299" s="321"/>
      <c r="FK299" s="321"/>
      <c r="FL299" s="321"/>
      <c r="FM299" s="321"/>
      <c r="FN299" s="321"/>
      <c r="FO299" s="321"/>
      <c r="FP299" s="321"/>
      <c r="FQ299" s="321"/>
      <c r="FR299" s="321"/>
      <c r="FS299" s="321"/>
      <c r="FT299" s="321"/>
      <c r="FU299" s="321"/>
      <c r="FV299" s="321"/>
      <c r="FW299" s="321"/>
      <c r="FX299" s="321"/>
      <c r="FY299" s="321"/>
      <c r="FZ299" s="321"/>
      <c r="GA299" s="321"/>
      <c r="GB299" s="321"/>
      <c r="GC299" s="321"/>
      <c r="GD299" s="321"/>
      <c r="GE299" s="321"/>
      <c r="GF299" s="321"/>
      <c r="GG299" s="321"/>
      <c r="GH299" s="321"/>
      <c r="GI299" s="321"/>
      <c r="GJ299" s="321"/>
      <c r="GK299" s="321"/>
      <c r="GL299" s="321"/>
      <c r="GM299" s="321"/>
      <c r="GN299" s="321"/>
      <c r="GO299" s="321"/>
      <c r="GP299" s="321"/>
      <c r="GQ299" s="321"/>
      <c r="GR299" s="321"/>
      <c r="GS299" s="321"/>
      <c r="GT299" s="321"/>
      <c r="GU299" s="321"/>
      <c r="GV299" s="321"/>
      <c r="GW299" s="321"/>
      <c r="GX299" s="321"/>
      <c r="GY299" s="321"/>
      <c r="GZ299" s="321"/>
      <c r="HA299" s="321"/>
      <c r="HB299" s="321"/>
      <c r="HC299" s="321"/>
      <c r="HD299" s="321"/>
      <c r="HE299" s="321"/>
      <c r="HF299" s="321"/>
      <c r="HG299" s="321"/>
      <c r="HH299" s="321"/>
      <c r="HI299" s="321"/>
      <c r="HJ299" s="321"/>
      <c r="HK299" s="321"/>
      <c r="HL299" s="321"/>
      <c r="HM299" s="321"/>
      <c r="HN299" s="321"/>
      <c r="HO299" s="321"/>
      <c r="HP299" s="321"/>
      <c r="HQ299" s="321"/>
      <c r="HR299" s="321"/>
      <c r="HS299" s="321"/>
      <c r="HT299" s="321"/>
      <c r="HU299" s="321"/>
      <c r="HV299" s="321"/>
      <c r="HW299" s="321"/>
      <c r="HX299" s="321"/>
      <c r="HY299" s="321"/>
      <c r="HZ299" s="321"/>
      <c r="IA299" s="321"/>
      <c r="IB299" s="321"/>
      <c r="IC299" s="321"/>
      <c r="ID299" s="321"/>
      <c r="IE299" s="321"/>
      <c r="IF299" s="321"/>
      <c r="IG299" s="321"/>
      <c r="IH299" s="321"/>
      <c r="II299" s="321"/>
      <c r="IJ299" s="321"/>
      <c r="IK299" s="321"/>
      <c r="IL299" s="321"/>
      <c r="IM299" s="321"/>
      <c r="IN299" s="321"/>
      <c r="IO299" s="321"/>
      <c r="IP299" s="321"/>
      <c r="IQ299" s="321"/>
      <c r="IR299" s="321"/>
      <c r="IS299" s="321"/>
      <c r="IT299" s="321"/>
      <c r="IU299" s="321"/>
      <c r="IV299" s="321"/>
    </row>
    <row r="300" spans="1:14" ht="15">
      <c r="A300" s="469"/>
      <c r="B300" s="465"/>
      <c r="C300" s="466"/>
      <c r="D300" s="466"/>
      <c r="E300" s="488"/>
      <c r="F300" s="471"/>
      <c r="G300" s="471"/>
      <c r="H300" s="471"/>
      <c r="I300" s="471"/>
      <c r="J300" s="471"/>
      <c r="K300" s="462"/>
      <c r="L300" s="477"/>
      <c r="M300" s="477"/>
      <c r="N300" s="319"/>
    </row>
    <row r="301" spans="1:14" ht="15">
      <c r="A301" s="469"/>
      <c r="B301" s="472"/>
      <c r="C301" s="473"/>
      <c r="D301" s="473"/>
      <c r="E301" s="474"/>
      <c r="F301" s="476"/>
      <c r="G301" s="476"/>
      <c r="H301" s="476"/>
      <c r="I301" s="476"/>
      <c r="J301" s="476"/>
      <c r="K301" s="462"/>
      <c r="L301" s="477"/>
      <c r="M301" s="477"/>
      <c r="N301" s="319"/>
    </row>
    <row r="302" spans="1:14" ht="0.75" customHeight="1">
      <c r="A302" s="469"/>
      <c r="B302" s="472"/>
      <c r="C302" s="473"/>
      <c r="D302" s="473"/>
      <c r="E302" s="474"/>
      <c r="F302" s="476"/>
      <c r="G302" s="476"/>
      <c r="H302" s="476"/>
      <c r="I302" s="476"/>
      <c r="J302" s="476"/>
      <c r="K302" s="462"/>
      <c r="L302" s="477"/>
      <c r="M302" s="477"/>
      <c r="N302" s="319"/>
    </row>
    <row r="303" spans="1:14" ht="15">
      <c r="A303" s="469"/>
      <c r="B303" s="472"/>
      <c r="C303" s="473"/>
      <c r="D303" s="473"/>
      <c r="E303" s="482"/>
      <c r="F303" s="479"/>
      <c r="G303" s="479"/>
      <c r="H303" s="479"/>
      <c r="I303" s="479"/>
      <c r="J303" s="476"/>
      <c r="K303" s="462"/>
      <c r="L303" s="462"/>
      <c r="M303" s="477"/>
      <c r="N303" s="319"/>
    </row>
    <row r="304" spans="1:14" ht="15">
      <c r="A304" s="469"/>
      <c r="B304" s="472"/>
      <c r="C304" s="473"/>
      <c r="D304" s="473"/>
      <c r="E304" s="482"/>
      <c r="F304" s="476"/>
      <c r="G304" s="476"/>
      <c r="H304" s="476"/>
      <c r="I304" s="476"/>
      <c r="J304" s="476"/>
      <c r="K304" s="462"/>
      <c r="L304" s="462"/>
      <c r="M304" s="477"/>
      <c r="N304" s="319"/>
    </row>
    <row r="305" spans="1:14" ht="15">
      <c r="A305" s="469"/>
      <c r="B305" s="472"/>
      <c r="C305" s="473"/>
      <c r="D305" s="473"/>
      <c r="E305" s="482"/>
      <c r="F305" s="476"/>
      <c r="G305" s="476"/>
      <c r="H305" s="476"/>
      <c r="I305" s="476"/>
      <c r="J305" s="476"/>
      <c r="K305" s="462"/>
      <c r="L305" s="477"/>
      <c r="M305" s="477"/>
      <c r="N305" s="319"/>
    </row>
    <row r="306" spans="1:14" ht="15">
      <c r="A306" s="469"/>
      <c r="B306" s="472"/>
      <c r="C306" s="473"/>
      <c r="D306" s="473"/>
      <c r="E306" s="482"/>
      <c r="F306" s="476"/>
      <c r="G306" s="476"/>
      <c r="H306" s="476"/>
      <c r="I306" s="476"/>
      <c r="J306" s="476"/>
      <c r="K306" s="462"/>
      <c r="L306" s="477"/>
      <c r="M306" s="477"/>
      <c r="N306" s="319"/>
    </row>
    <row r="307" spans="1:14" ht="15">
      <c r="A307" s="469"/>
      <c r="B307" s="472"/>
      <c r="C307" s="473"/>
      <c r="D307" s="473"/>
      <c r="E307" s="482"/>
      <c r="F307" s="476"/>
      <c r="G307" s="476"/>
      <c r="H307" s="476"/>
      <c r="I307" s="476"/>
      <c r="J307" s="476"/>
      <c r="K307" s="462"/>
      <c r="L307" s="477"/>
      <c r="M307" s="477"/>
      <c r="N307" s="319"/>
    </row>
    <row r="308" spans="1:14" ht="15">
      <c r="A308" s="469"/>
      <c r="B308" s="465"/>
      <c r="C308" s="466"/>
      <c r="D308" s="466"/>
      <c r="E308" s="488"/>
      <c r="F308" s="471"/>
      <c r="G308" s="471"/>
      <c r="H308" s="471"/>
      <c r="I308" s="471"/>
      <c r="J308" s="471"/>
      <c r="K308" s="462"/>
      <c r="L308" s="477"/>
      <c r="M308" s="477"/>
      <c r="N308" s="319"/>
    </row>
    <row r="309" spans="1:14" ht="15">
      <c r="A309" s="469"/>
      <c r="B309" s="472"/>
      <c r="C309" s="473"/>
      <c r="D309" s="473"/>
      <c r="E309" s="474"/>
      <c r="F309" s="471"/>
      <c r="G309" s="471"/>
      <c r="H309" s="471"/>
      <c r="I309" s="471"/>
      <c r="J309" s="468"/>
      <c r="K309" s="462"/>
      <c r="L309" s="477"/>
      <c r="M309" s="477"/>
      <c r="N309" s="319"/>
    </row>
    <row r="310" spans="1:14" ht="0.75" customHeight="1">
      <c r="A310" s="469"/>
      <c r="B310" s="472"/>
      <c r="C310" s="473"/>
      <c r="D310" s="473"/>
      <c r="E310" s="474"/>
      <c r="F310" s="476"/>
      <c r="G310" s="476"/>
      <c r="H310" s="476"/>
      <c r="I310" s="476"/>
      <c r="J310" s="476"/>
      <c r="K310" s="462"/>
      <c r="L310" s="477"/>
      <c r="M310" s="477"/>
      <c r="N310" s="319"/>
    </row>
    <row r="311" spans="1:14" ht="15">
      <c r="A311" s="469"/>
      <c r="B311" s="472"/>
      <c r="C311" s="473"/>
      <c r="D311" s="473"/>
      <c r="E311" s="482"/>
      <c r="F311" s="476"/>
      <c r="G311" s="476"/>
      <c r="H311" s="476"/>
      <c r="I311" s="476"/>
      <c r="J311" s="476"/>
      <c r="K311" s="462"/>
      <c r="L311" s="477"/>
      <c r="M311" s="477"/>
      <c r="N311" s="319"/>
    </row>
    <row r="312" spans="1:14" ht="15">
      <c r="A312" s="469"/>
      <c r="B312" s="472"/>
      <c r="C312" s="473"/>
      <c r="D312" s="473"/>
      <c r="E312" s="482"/>
      <c r="F312" s="476"/>
      <c r="G312" s="476"/>
      <c r="H312" s="476"/>
      <c r="I312" s="476"/>
      <c r="J312" s="476"/>
      <c r="K312" s="462"/>
      <c r="L312" s="477"/>
      <c r="M312" s="477"/>
      <c r="N312" s="319"/>
    </row>
    <row r="313" spans="1:14" ht="15">
      <c r="A313" s="469"/>
      <c r="B313" s="472"/>
      <c r="C313" s="473"/>
      <c r="D313" s="473"/>
      <c r="E313" s="482"/>
      <c r="F313" s="476"/>
      <c r="G313" s="476"/>
      <c r="H313" s="476"/>
      <c r="I313" s="476"/>
      <c r="J313" s="476"/>
      <c r="K313" s="462"/>
      <c r="L313" s="477"/>
      <c r="M313" s="477"/>
      <c r="N313" s="319"/>
    </row>
    <row r="314" spans="1:14" ht="0.75" customHeight="1">
      <c r="A314" s="469"/>
      <c r="B314" s="465"/>
      <c r="C314" s="466"/>
      <c r="D314" s="466"/>
      <c r="E314" s="488"/>
      <c r="F314" s="471"/>
      <c r="G314" s="471"/>
      <c r="H314" s="471"/>
      <c r="I314" s="471"/>
      <c r="J314" s="490"/>
      <c r="K314" s="462"/>
      <c r="L314" s="477"/>
      <c r="M314" s="477"/>
      <c r="N314" s="319"/>
    </row>
    <row r="315" spans="1:14" ht="15" hidden="1">
      <c r="A315" s="469"/>
      <c r="B315" s="472"/>
      <c r="C315" s="473"/>
      <c r="D315" s="473"/>
      <c r="E315" s="486"/>
      <c r="F315" s="471"/>
      <c r="G315" s="471"/>
      <c r="H315" s="471"/>
      <c r="I315" s="471"/>
      <c r="J315" s="490"/>
      <c r="K315" s="462"/>
      <c r="L315" s="477"/>
      <c r="M315" s="477"/>
      <c r="N315" s="319"/>
    </row>
    <row r="316" spans="1:14" ht="15" hidden="1">
      <c r="A316" s="469"/>
      <c r="B316" s="472"/>
      <c r="C316" s="473"/>
      <c r="D316" s="473"/>
      <c r="E316" s="486"/>
      <c r="F316" s="476"/>
      <c r="G316" s="476"/>
      <c r="H316" s="476"/>
      <c r="I316" s="476"/>
      <c r="J316" s="476"/>
      <c r="K316" s="462"/>
      <c r="L316" s="477"/>
      <c r="M316" s="477"/>
      <c r="N316" s="319"/>
    </row>
    <row r="317" spans="1:14" ht="15" hidden="1">
      <c r="A317" s="469"/>
      <c r="B317" s="472"/>
      <c r="C317" s="473"/>
      <c r="D317" s="473"/>
      <c r="E317" s="486"/>
      <c r="F317" s="476"/>
      <c r="G317" s="476"/>
      <c r="H317" s="476"/>
      <c r="I317" s="476"/>
      <c r="J317" s="476"/>
      <c r="K317" s="462"/>
      <c r="L317" s="477"/>
      <c r="M317" s="477"/>
      <c r="N317" s="319"/>
    </row>
    <row r="318" spans="1:14" ht="15" hidden="1">
      <c r="A318" s="469"/>
      <c r="B318" s="472"/>
      <c r="C318" s="473"/>
      <c r="D318" s="473"/>
      <c r="E318" s="486"/>
      <c r="F318" s="476"/>
      <c r="G318" s="476"/>
      <c r="H318" s="476"/>
      <c r="I318" s="476"/>
      <c r="J318" s="476"/>
      <c r="K318" s="462"/>
      <c r="L318" s="477"/>
      <c r="M318" s="477"/>
      <c r="N318" s="319"/>
    </row>
    <row r="319" spans="1:14" ht="15" hidden="1">
      <c r="A319" s="469"/>
      <c r="B319" s="472"/>
      <c r="C319" s="473"/>
      <c r="D319" s="473"/>
      <c r="E319" s="486"/>
      <c r="F319" s="476"/>
      <c r="G319" s="476"/>
      <c r="H319" s="476"/>
      <c r="I319" s="476"/>
      <c r="J319" s="476"/>
      <c r="K319" s="462"/>
      <c r="L319" s="477"/>
      <c r="M319" s="477"/>
      <c r="N319" s="319"/>
    </row>
    <row r="320" spans="1:14" ht="15" hidden="1">
      <c r="A320" s="469"/>
      <c r="B320" s="472"/>
      <c r="C320" s="473"/>
      <c r="D320" s="473"/>
      <c r="E320" s="486"/>
      <c r="F320" s="476"/>
      <c r="G320" s="476"/>
      <c r="H320" s="476"/>
      <c r="I320" s="476"/>
      <c r="J320" s="476"/>
      <c r="K320" s="462"/>
      <c r="L320" s="477"/>
      <c r="M320" s="477"/>
      <c r="N320" s="319"/>
    </row>
    <row r="321" spans="1:14" ht="15" hidden="1">
      <c r="A321" s="469"/>
      <c r="B321" s="472"/>
      <c r="C321" s="473"/>
      <c r="D321" s="473"/>
      <c r="E321" s="486"/>
      <c r="F321" s="476"/>
      <c r="G321" s="476"/>
      <c r="H321" s="476"/>
      <c r="I321" s="476"/>
      <c r="J321" s="476"/>
      <c r="K321" s="462"/>
      <c r="L321" s="477"/>
      <c r="M321" s="477"/>
      <c r="N321" s="319"/>
    </row>
    <row r="322" spans="1:14" ht="15">
      <c r="A322" s="469"/>
      <c r="B322" s="465"/>
      <c r="C322" s="466"/>
      <c r="D322" s="466"/>
      <c r="E322" s="488"/>
      <c r="F322" s="471"/>
      <c r="G322" s="471"/>
      <c r="H322" s="471"/>
      <c r="I322" s="471"/>
      <c r="J322" s="468"/>
      <c r="K322" s="462"/>
      <c r="L322" s="477"/>
      <c r="M322" s="477"/>
      <c r="N322" s="319"/>
    </row>
    <row r="323" spans="1:14" ht="23.25" customHeight="1">
      <c r="A323" s="469"/>
      <c r="B323" s="472"/>
      <c r="C323" s="473"/>
      <c r="D323" s="473"/>
      <c r="E323" s="487"/>
      <c r="F323" s="471"/>
      <c r="G323" s="471"/>
      <c r="H323" s="471"/>
      <c r="I323" s="471"/>
      <c r="J323" s="468"/>
      <c r="K323" s="462"/>
      <c r="L323" s="477"/>
      <c r="M323" s="477"/>
      <c r="N323" s="319"/>
    </row>
    <row r="324" spans="1:14" ht="15" hidden="1">
      <c r="A324" s="469"/>
      <c r="B324" s="472"/>
      <c r="C324" s="473"/>
      <c r="D324" s="473"/>
      <c r="E324" s="486"/>
      <c r="F324" s="476"/>
      <c r="G324" s="476"/>
      <c r="H324" s="476"/>
      <c r="I324" s="476"/>
      <c r="J324" s="476"/>
      <c r="K324" s="462"/>
      <c r="L324" s="477"/>
      <c r="M324" s="477"/>
      <c r="N324" s="319"/>
    </row>
    <row r="325" spans="1:14" ht="15">
      <c r="A325" s="469"/>
      <c r="B325" s="472"/>
      <c r="C325" s="473"/>
      <c r="D325" s="473"/>
      <c r="E325" s="482"/>
      <c r="F325" s="479"/>
      <c r="G325" s="479"/>
      <c r="H325" s="479"/>
      <c r="I325" s="479"/>
      <c r="J325" s="476"/>
      <c r="K325" s="462"/>
      <c r="L325" s="477"/>
      <c r="M325" s="477"/>
      <c r="N325" s="319"/>
    </row>
    <row r="326" spans="1:14" ht="15">
      <c r="A326" s="469"/>
      <c r="B326" s="472"/>
      <c r="C326" s="473"/>
      <c r="D326" s="473"/>
      <c r="E326" s="482"/>
      <c r="F326" s="479"/>
      <c r="G326" s="479"/>
      <c r="H326" s="479"/>
      <c r="I326" s="479"/>
      <c r="J326" s="476"/>
      <c r="K326" s="375"/>
      <c r="L326" s="375"/>
      <c r="M326" s="375"/>
      <c r="N326" s="375"/>
    </row>
    <row r="327" spans="1:14" ht="15">
      <c r="A327" s="469"/>
      <c r="B327" s="472"/>
      <c r="C327" s="473"/>
      <c r="D327" s="473"/>
      <c r="E327" s="482"/>
      <c r="F327" s="479"/>
      <c r="G327" s="479"/>
      <c r="H327" s="479"/>
      <c r="I327" s="479"/>
      <c r="J327" s="476"/>
      <c r="K327" s="375"/>
      <c r="L327" s="375"/>
      <c r="M327" s="375"/>
      <c r="N327" s="375"/>
    </row>
    <row r="328" spans="1:14" ht="15">
      <c r="A328" s="469"/>
      <c r="B328" s="472"/>
      <c r="C328" s="473"/>
      <c r="D328" s="473"/>
      <c r="E328" s="482"/>
      <c r="F328" s="479"/>
      <c r="G328" s="479"/>
      <c r="H328" s="479"/>
      <c r="I328" s="479"/>
      <c r="J328" s="476"/>
      <c r="K328" s="375"/>
      <c r="L328" s="375"/>
      <c r="M328" s="375"/>
      <c r="N328" s="375"/>
    </row>
    <row r="329" spans="1:14" ht="15">
      <c r="A329" s="469"/>
      <c r="B329" s="472"/>
      <c r="C329" s="473"/>
      <c r="D329" s="473"/>
      <c r="E329" s="482"/>
      <c r="F329" s="476"/>
      <c r="G329" s="476"/>
      <c r="H329" s="476"/>
      <c r="I329" s="476"/>
      <c r="J329" s="476"/>
      <c r="K329" s="462"/>
      <c r="L329" s="477"/>
      <c r="M329" s="477"/>
      <c r="N329" s="319"/>
    </row>
    <row r="330" spans="1:256" ht="15">
      <c r="A330" s="464"/>
      <c r="B330" s="465"/>
      <c r="C330" s="466"/>
      <c r="D330" s="466"/>
      <c r="E330" s="495"/>
      <c r="F330" s="516"/>
      <c r="G330" s="516"/>
      <c r="H330" s="516"/>
      <c r="I330" s="516"/>
      <c r="J330" s="476"/>
      <c r="K330" s="462"/>
      <c r="L330" s="462"/>
      <c r="M330" s="462"/>
      <c r="N330" s="319"/>
      <c r="O330" s="321"/>
      <c r="P330" s="321"/>
      <c r="Q330" s="321"/>
      <c r="R330" s="321"/>
      <c r="S330" s="321"/>
      <c r="T330" s="321"/>
      <c r="U330" s="321"/>
      <c r="V330" s="321"/>
      <c r="W330" s="321"/>
      <c r="X330" s="321"/>
      <c r="Y330" s="321"/>
      <c r="Z330" s="321"/>
      <c r="AA330" s="321"/>
      <c r="AB330" s="321"/>
      <c r="AC330" s="321"/>
      <c r="AD330" s="321"/>
      <c r="AE330" s="321"/>
      <c r="AF330" s="321"/>
      <c r="AG330" s="321"/>
      <c r="AH330" s="321"/>
      <c r="AI330" s="321"/>
      <c r="AJ330" s="321"/>
      <c r="AK330" s="321"/>
      <c r="AL330" s="321"/>
      <c r="AM330" s="321"/>
      <c r="AN330" s="321"/>
      <c r="AO330" s="321"/>
      <c r="AP330" s="321"/>
      <c r="AQ330" s="321"/>
      <c r="AR330" s="321"/>
      <c r="AS330" s="321"/>
      <c r="AT330" s="321"/>
      <c r="AU330" s="321"/>
      <c r="AV330" s="321"/>
      <c r="AW330" s="321"/>
      <c r="AX330" s="321"/>
      <c r="AY330" s="321"/>
      <c r="AZ330" s="321"/>
      <c r="BA330" s="321"/>
      <c r="BB330" s="321"/>
      <c r="BC330" s="321"/>
      <c r="BD330" s="321"/>
      <c r="BE330" s="321"/>
      <c r="BF330" s="321"/>
      <c r="BG330" s="321"/>
      <c r="BH330" s="321"/>
      <c r="BI330" s="321"/>
      <c r="BJ330" s="321"/>
      <c r="BK330" s="321"/>
      <c r="BL330" s="321"/>
      <c r="BM330" s="321"/>
      <c r="BN330" s="321"/>
      <c r="BO330" s="321"/>
      <c r="BP330" s="321"/>
      <c r="BQ330" s="321"/>
      <c r="BR330" s="321"/>
      <c r="BS330" s="321"/>
      <c r="BT330" s="321"/>
      <c r="BU330" s="321"/>
      <c r="BV330" s="321"/>
      <c r="BW330" s="321"/>
      <c r="BX330" s="321"/>
      <c r="BY330" s="321"/>
      <c r="BZ330" s="321"/>
      <c r="CA330" s="321"/>
      <c r="CB330" s="321"/>
      <c r="CC330" s="321"/>
      <c r="CD330" s="321"/>
      <c r="CE330" s="321"/>
      <c r="CF330" s="321"/>
      <c r="CG330" s="321"/>
      <c r="CH330" s="321"/>
      <c r="CI330" s="321"/>
      <c r="CJ330" s="321"/>
      <c r="CK330" s="321"/>
      <c r="CL330" s="321"/>
      <c r="CM330" s="321"/>
      <c r="CN330" s="321"/>
      <c r="CO330" s="321"/>
      <c r="CP330" s="321"/>
      <c r="CQ330" s="321"/>
      <c r="CR330" s="321"/>
      <c r="CS330" s="321"/>
      <c r="CT330" s="321"/>
      <c r="CU330" s="321"/>
      <c r="CV330" s="321"/>
      <c r="CW330" s="321"/>
      <c r="CX330" s="321"/>
      <c r="CY330" s="321"/>
      <c r="CZ330" s="321"/>
      <c r="DA330" s="321"/>
      <c r="DB330" s="321"/>
      <c r="DC330" s="321"/>
      <c r="DD330" s="321"/>
      <c r="DE330" s="321"/>
      <c r="DF330" s="321"/>
      <c r="DG330" s="321"/>
      <c r="DH330" s="321"/>
      <c r="DI330" s="321"/>
      <c r="DJ330" s="321"/>
      <c r="DK330" s="321"/>
      <c r="DL330" s="321"/>
      <c r="DM330" s="321"/>
      <c r="DN330" s="321"/>
      <c r="DO330" s="321"/>
      <c r="DP330" s="321"/>
      <c r="DQ330" s="321"/>
      <c r="DR330" s="321"/>
      <c r="DS330" s="321"/>
      <c r="DT330" s="321"/>
      <c r="DU330" s="321"/>
      <c r="DV330" s="321"/>
      <c r="DW330" s="321"/>
      <c r="DX330" s="321"/>
      <c r="DY330" s="321"/>
      <c r="DZ330" s="321"/>
      <c r="EA330" s="321"/>
      <c r="EB330" s="321"/>
      <c r="EC330" s="321"/>
      <c r="ED330" s="321"/>
      <c r="EE330" s="321"/>
      <c r="EF330" s="321"/>
      <c r="EG330" s="321"/>
      <c r="EH330" s="321"/>
      <c r="EI330" s="321"/>
      <c r="EJ330" s="321"/>
      <c r="EK330" s="321"/>
      <c r="EL330" s="321"/>
      <c r="EM330" s="321"/>
      <c r="EN330" s="321"/>
      <c r="EO330" s="321"/>
      <c r="EP330" s="321"/>
      <c r="EQ330" s="321"/>
      <c r="ER330" s="321"/>
      <c r="ES330" s="321"/>
      <c r="ET330" s="321"/>
      <c r="EU330" s="321"/>
      <c r="EV330" s="321"/>
      <c r="EW330" s="321"/>
      <c r="EX330" s="321"/>
      <c r="EY330" s="321"/>
      <c r="EZ330" s="321"/>
      <c r="FA330" s="321"/>
      <c r="FB330" s="321"/>
      <c r="FC330" s="321"/>
      <c r="FD330" s="321"/>
      <c r="FE330" s="321"/>
      <c r="FF330" s="321"/>
      <c r="FG330" s="321"/>
      <c r="FH330" s="321"/>
      <c r="FI330" s="321"/>
      <c r="FJ330" s="321"/>
      <c r="FK330" s="321"/>
      <c r="FL330" s="321"/>
      <c r="FM330" s="321"/>
      <c r="FN330" s="321"/>
      <c r="FO330" s="321"/>
      <c r="FP330" s="321"/>
      <c r="FQ330" s="321"/>
      <c r="FR330" s="321"/>
      <c r="FS330" s="321"/>
      <c r="FT330" s="321"/>
      <c r="FU330" s="321"/>
      <c r="FV330" s="321"/>
      <c r="FW330" s="321"/>
      <c r="FX330" s="321"/>
      <c r="FY330" s="321"/>
      <c r="FZ330" s="321"/>
      <c r="GA330" s="321"/>
      <c r="GB330" s="321"/>
      <c r="GC330" s="321"/>
      <c r="GD330" s="321"/>
      <c r="GE330" s="321"/>
      <c r="GF330" s="321"/>
      <c r="GG330" s="321"/>
      <c r="GH330" s="321"/>
      <c r="GI330" s="321"/>
      <c r="GJ330" s="321"/>
      <c r="GK330" s="321"/>
      <c r="GL330" s="321"/>
      <c r="GM330" s="321"/>
      <c r="GN330" s="321"/>
      <c r="GO330" s="321"/>
      <c r="GP330" s="321"/>
      <c r="GQ330" s="321"/>
      <c r="GR330" s="321"/>
      <c r="GS330" s="321"/>
      <c r="GT330" s="321"/>
      <c r="GU330" s="321"/>
      <c r="GV330" s="321"/>
      <c r="GW330" s="321"/>
      <c r="GX330" s="321"/>
      <c r="GY330" s="321"/>
      <c r="GZ330" s="321"/>
      <c r="HA330" s="321"/>
      <c r="HB330" s="321"/>
      <c r="HC330" s="321"/>
      <c r="HD330" s="321"/>
      <c r="HE330" s="321"/>
      <c r="HF330" s="321"/>
      <c r="HG330" s="321"/>
      <c r="HH330" s="321"/>
      <c r="HI330" s="321"/>
      <c r="HJ330" s="321"/>
      <c r="HK330" s="321"/>
      <c r="HL330" s="321"/>
      <c r="HM330" s="321"/>
      <c r="HN330" s="321"/>
      <c r="HO330" s="321"/>
      <c r="HP330" s="321"/>
      <c r="HQ330" s="321"/>
      <c r="HR330" s="321"/>
      <c r="HS330" s="321"/>
      <c r="HT330" s="321"/>
      <c r="HU330" s="321"/>
      <c r="HV330" s="321"/>
      <c r="HW330" s="321"/>
      <c r="HX330" s="321"/>
      <c r="HY330" s="321"/>
      <c r="HZ330" s="321"/>
      <c r="IA330" s="321"/>
      <c r="IB330" s="321"/>
      <c r="IC330" s="321"/>
      <c r="ID330" s="321"/>
      <c r="IE330" s="321"/>
      <c r="IF330" s="321"/>
      <c r="IG330" s="321"/>
      <c r="IH330" s="321"/>
      <c r="II330" s="321"/>
      <c r="IJ330" s="321"/>
      <c r="IK330" s="321"/>
      <c r="IL330" s="321"/>
      <c r="IM330" s="321"/>
      <c r="IN330" s="321"/>
      <c r="IO330" s="321"/>
      <c r="IP330" s="321"/>
      <c r="IQ330" s="321"/>
      <c r="IR330" s="321"/>
      <c r="IS330" s="321"/>
      <c r="IT330" s="321"/>
      <c r="IU330" s="321"/>
      <c r="IV330" s="321"/>
    </row>
    <row r="331" spans="1:14" ht="15">
      <c r="A331" s="469"/>
      <c r="B331" s="465"/>
      <c r="C331" s="466"/>
      <c r="D331" s="466"/>
      <c r="E331" s="488"/>
      <c r="F331" s="471"/>
      <c r="G331" s="471"/>
      <c r="H331" s="471"/>
      <c r="I331" s="471"/>
      <c r="J331" s="476"/>
      <c r="K331" s="462"/>
      <c r="L331" s="477"/>
      <c r="M331" s="477"/>
      <c r="N331" s="319"/>
    </row>
    <row r="332" spans="1:14" ht="15">
      <c r="A332" s="469"/>
      <c r="B332" s="465"/>
      <c r="C332" s="466"/>
      <c r="D332" s="466"/>
      <c r="E332" s="488"/>
      <c r="F332" s="476"/>
      <c r="G332" s="476"/>
      <c r="H332" s="476"/>
      <c r="I332" s="476"/>
      <c r="J332" s="476"/>
      <c r="K332" s="462"/>
      <c r="L332" s="477"/>
      <c r="M332" s="477"/>
      <c r="N332" s="319"/>
    </row>
    <row r="333" spans="1:14" ht="15">
      <c r="A333" s="469"/>
      <c r="B333" s="472"/>
      <c r="C333" s="473"/>
      <c r="D333" s="473"/>
      <c r="E333" s="474"/>
      <c r="F333" s="476"/>
      <c r="G333" s="476"/>
      <c r="H333" s="476"/>
      <c r="I333" s="476"/>
      <c r="J333" s="476"/>
      <c r="K333" s="462"/>
      <c r="L333" s="477"/>
      <c r="M333" s="477"/>
      <c r="N333" s="319"/>
    </row>
    <row r="334" spans="1:14" ht="15" hidden="1">
      <c r="A334" s="469"/>
      <c r="B334" s="472"/>
      <c r="C334" s="473"/>
      <c r="D334" s="473"/>
      <c r="E334" s="474"/>
      <c r="F334" s="476"/>
      <c r="G334" s="476"/>
      <c r="H334" s="476"/>
      <c r="I334" s="476"/>
      <c r="J334" s="476"/>
      <c r="K334" s="462"/>
      <c r="L334" s="477"/>
      <c r="M334" s="477"/>
      <c r="N334" s="319"/>
    </row>
    <row r="335" spans="1:14" ht="15">
      <c r="A335" s="469"/>
      <c r="B335" s="472"/>
      <c r="C335" s="473"/>
      <c r="D335" s="473"/>
      <c r="E335" s="474"/>
      <c r="F335" s="476"/>
      <c r="G335" s="476"/>
      <c r="H335" s="476"/>
      <c r="I335" s="476"/>
      <c r="J335" s="476"/>
      <c r="K335" s="462"/>
      <c r="L335" s="477"/>
      <c r="M335" s="477"/>
      <c r="N335" s="319"/>
    </row>
    <row r="336" spans="1:14" ht="15">
      <c r="A336" s="469"/>
      <c r="B336" s="472"/>
      <c r="C336" s="473"/>
      <c r="D336" s="473"/>
      <c r="E336" s="503"/>
      <c r="F336" s="483"/>
      <c r="G336" s="483"/>
      <c r="H336" s="483"/>
      <c r="I336" s="483"/>
      <c r="J336" s="476"/>
      <c r="K336" s="462"/>
      <c r="L336" s="477"/>
      <c r="M336" s="477"/>
      <c r="N336" s="319"/>
    </row>
    <row r="337" spans="1:256" ht="15">
      <c r="A337" s="464"/>
      <c r="B337" s="465"/>
      <c r="C337" s="465"/>
      <c r="D337" s="465"/>
      <c r="E337" s="517"/>
      <c r="F337" s="468"/>
      <c r="G337" s="468"/>
      <c r="H337" s="468"/>
      <c r="I337" s="468"/>
      <c r="J337" s="468"/>
      <c r="K337" s="462"/>
      <c r="L337" s="462"/>
      <c r="M337" s="462"/>
      <c r="N337" s="319"/>
      <c r="O337" s="321"/>
      <c r="P337" s="321"/>
      <c r="Q337" s="321"/>
      <c r="R337" s="321"/>
      <c r="S337" s="321"/>
      <c r="T337" s="321"/>
      <c r="U337" s="321"/>
      <c r="V337" s="321"/>
      <c r="W337" s="321"/>
      <c r="X337" s="321"/>
      <c r="Y337" s="321"/>
      <c r="Z337" s="321"/>
      <c r="AA337" s="321"/>
      <c r="AB337" s="321"/>
      <c r="AC337" s="321"/>
      <c r="AD337" s="321"/>
      <c r="AE337" s="321"/>
      <c r="AF337" s="321"/>
      <c r="AG337" s="321"/>
      <c r="AH337" s="321"/>
      <c r="AI337" s="321"/>
      <c r="AJ337" s="321"/>
      <c r="AK337" s="321"/>
      <c r="AL337" s="321"/>
      <c r="AM337" s="321"/>
      <c r="AN337" s="321"/>
      <c r="AO337" s="321"/>
      <c r="AP337" s="321"/>
      <c r="AQ337" s="321"/>
      <c r="AR337" s="321"/>
      <c r="AS337" s="321"/>
      <c r="AT337" s="321"/>
      <c r="AU337" s="321"/>
      <c r="AV337" s="321"/>
      <c r="AW337" s="321"/>
      <c r="AX337" s="321"/>
      <c r="AY337" s="321"/>
      <c r="AZ337" s="321"/>
      <c r="BA337" s="321"/>
      <c r="BB337" s="321"/>
      <c r="BC337" s="321"/>
      <c r="BD337" s="321"/>
      <c r="BE337" s="321"/>
      <c r="BF337" s="321"/>
      <c r="BG337" s="321"/>
      <c r="BH337" s="321"/>
      <c r="BI337" s="321"/>
      <c r="BJ337" s="321"/>
      <c r="BK337" s="321"/>
      <c r="BL337" s="321"/>
      <c r="BM337" s="321"/>
      <c r="BN337" s="321"/>
      <c r="BO337" s="321"/>
      <c r="BP337" s="321"/>
      <c r="BQ337" s="321"/>
      <c r="BR337" s="321"/>
      <c r="BS337" s="321"/>
      <c r="BT337" s="321"/>
      <c r="BU337" s="321"/>
      <c r="BV337" s="321"/>
      <c r="BW337" s="321"/>
      <c r="BX337" s="321"/>
      <c r="BY337" s="321"/>
      <c r="BZ337" s="321"/>
      <c r="CA337" s="321"/>
      <c r="CB337" s="321"/>
      <c r="CC337" s="321"/>
      <c r="CD337" s="321"/>
      <c r="CE337" s="321"/>
      <c r="CF337" s="321"/>
      <c r="CG337" s="321"/>
      <c r="CH337" s="321"/>
      <c r="CI337" s="321"/>
      <c r="CJ337" s="321"/>
      <c r="CK337" s="321"/>
      <c r="CL337" s="321"/>
      <c r="CM337" s="321"/>
      <c r="CN337" s="321"/>
      <c r="CO337" s="321"/>
      <c r="CP337" s="321"/>
      <c r="CQ337" s="321"/>
      <c r="CR337" s="321"/>
      <c r="CS337" s="321"/>
      <c r="CT337" s="321"/>
      <c r="CU337" s="321"/>
      <c r="CV337" s="321"/>
      <c r="CW337" s="321"/>
      <c r="CX337" s="321"/>
      <c r="CY337" s="321"/>
      <c r="CZ337" s="321"/>
      <c r="DA337" s="321"/>
      <c r="DB337" s="321"/>
      <c r="DC337" s="321"/>
      <c r="DD337" s="321"/>
      <c r="DE337" s="321"/>
      <c r="DF337" s="321"/>
      <c r="DG337" s="321"/>
      <c r="DH337" s="321"/>
      <c r="DI337" s="321"/>
      <c r="DJ337" s="321"/>
      <c r="DK337" s="321"/>
      <c r="DL337" s="321"/>
      <c r="DM337" s="321"/>
      <c r="DN337" s="321"/>
      <c r="DO337" s="321"/>
      <c r="DP337" s="321"/>
      <c r="DQ337" s="321"/>
      <c r="DR337" s="321"/>
      <c r="DS337" s="321"/>
      <c r="DT337" s="321"/>
      <c r="DU337" s="321"/>
      <c r="DV337" s="321"/>
      <c r="DW337" s="321"/>
      <c r="DX337" s="321"/>
      <c r="DY337" s="321"/>
      <c r="DZ337" s="321"/>
      <c r="EA337" s="321"/>
      <c r="EB337" s="321"/>
      <c r="EC337" s="321"/>
      <c r="ED337" s="321"/>
      <c r="EE337" s="321"/>
      <c r="EF337" s="321"/>
      <c r="EG337" s="321"/>
      <c r="EH337" s="321"/>
      <c r="EI337" s="321"/>
      <c r="EJ337" s="321"/>
      <c r="EK337" s="321"/>
      <c r="EL337" s="321"/>
      <c r="EM337" s="321"/>
      <c r="EN337" s="321"/>
      <c r="EO337" s="321"/>
      <c r="EP337" s="321"/>
      <c r="EQ337" s="321"/>
      <c r="ER337" s="321"/>
      <c r="ES337" s="321"/>
      <c r="ET337" s="321"/>
      <c r="EU337" s="321"/>
      <c r="EV337" s="321"/>
      <c r="EW337" s="321"/>
      <c r="EX337" s="321"/>
      <c r="EY337" s="321"/>
      <c r="EZ337" s="321"/>
      <c r="FA337" s="321"/>
      <c r="FB337" s="321"/>
      <c r="FC337" s="321"/>
      <c r="FD337" s="321"/>
      <c r="FE337" s="321"/>
      <c r="FF337" s="321"/>
      <c r="FG337" s="321"/>
      <c r="FH337" s="321"/>
      <c r="FI337" s="321"/>
      <c r="FJ337" s="321"/>
      <c r="FK337" s="321"/>
      <c r="FL337" s="321"/>
      <c r="FM337" s="321"/>
      <c r="FN337" s="321"/>
      <c r="FO337" s="321"/>
      <c r="FP337" s="321"/>
      <c r="FQ337" s="321"/>
      <c r="FR337" s="321"/>
      <c r="FS337" s="321"/>
      <c r="FT337" s="321"/>
      <c r="FU337" s="321"/>
      <c r="FV337" s="321"/>
      <c r="FW337" s="321"/>
      <c r="FX337" s="321"/>
      <c r="FY337" s="321"/>
      <c r="FZ337" s="321"/>
      <c r="GA337" s="321"/>
      <c r="GB337" s="321"/>
      <c r="GC337" s="321"/>
      <c r="GD337" s="321"/>
      <c r="GE337" s="321"/>
      <c r="GF337" s="321"/>
      <c r="GG337" s="321"/>
      <c r="GH337" s="321"/>
      <c r="GI337" s="321"/>
      <c r="GJ337" s="321"/>
      <c r="GK337" s="321"/>
      <c r="GL337" s="321"/>
      <c r="GM337" s="321"/>
      <c r="GN337" s="321"/>
      <c r="GO337" s="321"/>
      <c r="GP337" s="321"/>
      <c r="GQ337" s="321"/>
      <c r="GR337" s="321"/>
      <c r="GS337" s="321"/>
      <c r="GT337" s="321"/>
      <c r="GU337" s="321"/>
      <c r="GV337" s="321"/>
      <c r="GW337" s="321"/>
      <c r="GX337" s="321"/>
      <c r="GY337" s="321"/>
      <c r="GZ337" s="321"/>
      <c r="HA337" s="321"/>
      <c r="HB337" s="321"/>
      <c r="HC337" s="321"/>
      <c r="HD337" s="321"/>
      <c r="HE337" s="321"/>
      <c r="HF337" s="321"/>
      <c r="HG337" s="321"/>
      <c r="HH337" s="321"/>
      <c r="HI337" s="321"/>
      <c r="HJ337" s="321"/>
      <c r="HK337" s="321"/>
      <c r="HL337" s="321"/>
      <c r="HM337" s="321"/>
      <c r="HN337" s="321"/>
      <c r="HO337" s="321"/>
      <c r="HP337" s="321"/>
      <c r="HQ337" s="321"/>
      <c r="HR337" s="321"/>
      <c r="HS337" s="321"/>
      <c r="HT337" s="321"/>
      <c r="HU337" s="321"/>
      <c r="HV337" s="321"/>
      <c r="HW337" s="321"/>
      <c r="HX337" s="321"/>
      <c r="HY337" s="321"/>
      <c r="HZ337" s="321"/>
      <c r="IA337" s="321"/>
      <c r="IB337" s="321"/>
      <c r="IC337" s="321"/>
      <c r="ID337" s="321"/>
      <c r="IE337" s="321"/>
      <c r="IF337" s="321"/>
      <c r="IG337" s="321"/>
      <c r="IH337" s="321"/>
      <c r="II337" s="321"/>
      <c r="IJ337" s="321"/>
      <c r="IK337" s="321"/>
      <c r="IL337" s="321"/>
      <c r="IM337" s="321"/>
      <c r="IN337" s="321"/>
      <c r="IO337" s="321"/>
      <c r="IP337" s="321"/>
      <c r="IQ337" s="321"/>
      <c r="IR337" s="321"/>
      <c r="IS337" s="321"/>
      <c r="IT337" s="321"/>
      <c r="IU337" s="321"/>
      <c r="IV337" s="321"/>
    </row>
    <row r="338" spans="1:14" ht="15">
      <c r="A338" s="469"/>
      <c r="B338" s="518"/>
      <c r="C338" s="518"/>
      <c r="D338" s="518"/>
      <c r="E338" s="513"/>
      <c r="F338" s="476"/>
      <c r="G338" s="476"/>
      <c r="H338" s="476"/>
      <c r="I338" s="476"/>
      <c r="J338" s="476"/>
      <c r="K338" s="462"/>
      <c r="L338" s="477"/>
      <c r="M338" s="477"/>
      <c r="N338" s="319"/>
    </row>
    <row r="339" spans="1:14" ht="23.25" customHeight="1">
      <c r="A339" s="469"/>
      <c r="B339" s="518"/>
      <c r="C339" s="518"/>
      <c r="D339" s="518"/>
      <c r="E339" s="519"/>
      <c r="F339" s="476"/>
      <c r="G339" s="476"/>
      <c r="H339" s="476"/>
      <c r="I339" s="476"/>
      <c r="J339" s="476"/>
      <c r="K339" s="462"/>
      <c r="L339" s="477"/>
      <c r="M339" s="477"/>
      <c r="N339" s="319"/>
    </row>
    <row r="340" spans="1:14" ht="15" hidden="1">
      <c r="A340" s="469"/>
      <c r="B340" s="472"/>
      <c r="C340" s="473"/>
      <c r="D340" s="473"/>
      <c r="E340" s="474"/>
      <c r="F340" s="476"/>
      <c r="G340" s="476"/>
      <c r="H340" s="476"/>
      <c r="I340" s="476"/>
      <c r="J340" s="476"/>
      <c r="K340" s="462"/>
      <c r="L340" s="477"/>
      <c r="M340" s="477"/>
      <c r="N340" s="319"/>
    </row>
    <row r="341" spans="1:14" ht="15">
      <c r="A341" s="469"/>
      <c r="B341" s="472"/>
      <c r="C341" s="473"/>
      <c r="D341" s="473"/>
      <c r="E341" s="515"/>
      <c r="F341" s="483"/>
      <c r="G341" s="483"/>
      <c r="H341" s="483"/>
      <c r="I341" s="483"/>
      <c r="J341" s="476"/>
      <c r="K341" s="483"/>
      <c r="L341" s="483"/>
      <c r="M341" s="483"/>
      <c r="N341" s="483"/>
    </row>
    <row r="342" spans="2:4" ht="15">
      <c r="B342" s="324"/>
      <c r="C342" s="325"/>
      <c r="D342" s="326"/>
    </row>
    <row r="343" spans="2:4" ht="15">
      <c r="B343" s="330"/>
      <c r="C343" s="325"/>
      <c r="D343" s="326"/>
    </row>
    <row r="344" spans="2:5" ht="15">
      <c r="B344" s="330"/>
      <c r="C344" s="325"/>
      <c r="D344" s="326"/>
      <c r="E344" s="307"/>
    </row>
    <row r="345" spans="2:4" ht="15">
      <c r="B345" s="330"/>
      <c r="C345" s="331"/>
      <c r="D345" s="332"/>
    </row>
  </sheetData>
  <sheetProtection/>
  <mergeCells count="19">
    <mergeCell ref="K12:K13"/>
    <mergeCell ref="L12:M12"/>
    <mergeCell ref="H11:J11"/>
    <mergeCell ref="L11:M11"/>
    <mergeCell ref="A12:A13"/>
    <mergeCell ref="B12:B13"/>
    <mergeCell ref="C12:C13"/>
    <mergeCell ref="D12:D13"/>
    <mergeCell ref="E12:E13"/>
    <mergeCell ref="F12:F13"/>
    <mergeCell ref="G12:G13"/>
    <mergeCell ref="H12:H13"/>
    <mergeCell ref="F1:I1"/>
    <mergeCell ref="F2:I2"/>
    <mergeCell ref="F3:J3"/>
    <mergeCell ref="H6:I6"/>
    <mergeCell ref="H7:J7"/>
    <mergeCell ref="A9:J10"/>
    <mergeCell ref="I12:I1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31">
      <selection activeCell="A1" sqref="A1:IV16384"/>
    </sheetView>
  </sheetViews>
  <sheetFormatPr defaultColWidth="9.140625" defaultRowHeight="12.75"/>
  <cols>
    <col min="1" max="1" width="5.7109375" style="0" customWidth="1"/>
    <col min="2" max="2" width="68.421875" style="0" customWidth="1"/>
    <col min="3" max="3" width="14.421875" style="0" customWidth="1"/>
    <col min="4" max="4" width="11.28125" style="0" customWidth="1"/>
    <col min="5" max="5" width="15.140625" style="0" customWidth="1"/>
    <col min="6" max="6" width="13.00390625" style="0" customWidth="1"/>
  </cols>
  <sheetData>
    <row r="1" spans="1:7" ht="23.25" customHeight="1">
      <c r="A1" s="299"/>
      <c r="B1" s="299"/>
      <c r="C1" s="299"/>
      <c r="D1" s="432"/>
      <c r="E1" s="432"/>
      <c r="F1" s="328"/>
      <c r="G1" s="328"/>
    </row>
    <row r="2" spans="1:7" ht="14.25" customHeight="1">
      <c r="A2" s="299"/>
      <c r="B2" s="299"/>
      <c r="C2" s="299"/>
      <c r="D2" s="430"/>
      <c r="E2" s="430"/>
      <c r="F2" s="430"/>
      <c r="G2" s="430"/>
    </row>
    <row r="3" spans="1:8" ht="15" customHeight="1">
      <c r="A3" s="299"/>
      <c r="B3" s="299"/>
      <c r="C3" s="299"/>
      <c r="D3" s="431"/>
      <c r="E3" s="431"/>
      <c r="F3" s="431"/>
      <c r="G3" s="431"/>
      <c r="H3" s="431"/>
    </row>
    <row r="4" spans="1:7" ht="3" customHeight="1">
      <c r="A4" s="299"/>
      <c r="B4" s="299"/>
      <c r="C4" s="299"/>
      <c r="D4" s="300"/>
      <c r="E4" s="301"/>
      <c r="F4" s="301"/>
      <c r="G4" s="301"/>
    </row>
    <row r="5" spans="1:7" ht="15" customHeight="1">
      <c r="A5" s="299"/>
      <c r="B5" s="299"/>
      <c r="C5" s="299"/>
      <c r="D5" s="302"/>
      <c r="F5" s="301"/>
      <c r="G5" s="301"/>
    </row>
    <row r="6" spans="1:7" ht="18" customHeight="1">
      <c r="A6" s="299"/>
      <c r="B6" s="299"/>
      <c r="C6" s="299"/>
      <c r="D6" s="303"/>
      <c r="E6" s="303"/>
      <c r="F6" s="433"/>
      <c r="G6" s="433"/>
    </row>
    <row r="7" spans="1:6" ht="15.75" customHeight="1">
      <c r="A7" s="299"/>
      <c r="B7" s="299"/>
      <c r="C7" s="299"/>
      <c r="D7" s="336"/>
      <c r="E7" s="336"/>
      <c r="F7" s="336"/>
    </row>
    <row r="8" spans="1:6" ht="33" customHeight="1">
      <c r="A8" s="434"/>
      <c r="B8" s="434"/>
      <c r="C8" s="434"/>
      <c r="D8" s="434"/>
      <c r="E8" s="434"/>
      <c r="F8" s="434"/>
    </row>
    <row r="9" spans="1:6" ht="15" customHeight="1">
      <c r="A9" s="337"/>
      <c r="B9" s="337"/>
      <c r="C9" s="338"/>
      <c r="D9" s="339"/>
      <c r="E9" s="435"/>
      <c r="F9" s="435"/>
    </row>
    <row r="10" spans="1:6" s="343" customFormat="1" ht="23.25" customHeight="1">
      <c r="A10" s="340"/>
      <c r="B10" s="341"/>
      <c r="C10" s="342"/>
      <c r="D10" s="342"/>
      <c r="E10" s="342"/>
      <c r="F10" s="342"/>
    </row>
    <row r="11" spans="1:6" s="343" customFormat="1" ht="23.25" customHeight="1">
      <c r="A11" s="344"/>
      <c r="B11" s="345"/>
      <c r="C11" s="346"/>
      <c r="D11" s="346"/>
      <c r="E11" s="346"/>
      <c r="F11" s="346"/>
    </row>
    <row r="12" spans="1:6" s="343" customFormat="1" ht="12.75">
      <c r="A12" s="344"/>
      <c r="B12" s="374"/>
      <c r="C12" s="354"/>
      <c r="D12" s="354"/>
      <c r="E12" s="354"/>
      <c r="F12" s="354"/>
    </row>
    <row r="13" spans="1:6" s="343" customFormat="1" ht="12.75">
      <c r="A13" s="344"/>
      <c r="B13" s="347"/>
      <c r="C13" s="348"/>
      <c r="D13" s="348"/>
      <c r="E13" s="348"/>
      <c r="F13" s="348"/>
    </row>
    <row r="14" spans="1:6" s="343" customFormat="1" ht="12.75">
      <c r="A14" s="344"/>
      <c r="B14" s="347"/>
      <c r="C14" s="348"/>
      <c r="D14" s="348"/>
      <c r="E14" s="348"/>
      <c r="F14" s="348"/>
    </row>
    <row r="15" spans="1:6" s="343" customFormat="1" ht="12.75">
      <c r="A15" s="344"/>
      <c r="B15" s="374"/>
      <c r="C15" s="354"/>
      <c r="D15" s="354"/>
      <c r="E15" s="354"/>
      <c r="F15" s="354"/>
    </row>
    <row r="16" spans="1:6" s="343" customFormat="1" ht="12.75">
      <c r="A16" s="344"/>
      <c r="B16" s="347"/>
      <c r="C16" s="348"/>
      <c r="D16" s="348"/>
      <c r="E16" s="348"/>
      <c r="F16" s="348"/>
    </row>
    <row r="17" spans="1:6" s="343" customFormat="1" ht="12.75">
      <c r="A17" s="344"/>
      <c r="B17" s="371"/>
      <c r="C17" s="348"/>
      <c r="D17" s="348"/>
      <c r="E17" s="348"/>
      <c r="F17" s="348"/>
    </row>
    <row r="18" spans="1:6" s="343" customFormat="1" ht="12.75">
      <c r="A18" s="344"/>
      <c r="B18" s="373"/>
      <c r="C18" s="354"/>
      <c r="D18" s="354"/>
      <c r="E18" s="354"/>
      <c r="F18" s="354"/>
    </row>
    <row r="19" spans="1:6" s="343" customFormat="1" ht="12.75">
      <c r="A19" s="344"/>
      <c r="B19" s="372"/>
      <c r="C19" s="348"/>
      <c r="D19" s="348"/>
      <c r="E19" s="348"/>
      <c r="F19" s="348"/>
    </row>
    <row r="20" spans="1:6" s="343" customFormat="1" ht="12.75">
      <c r="A20" s="344"/>
      <c r="B20" s="358"/>
      <c r="C20" s="348"/>
      <c r="D20" s="348"/>
      <c r="E20" s="348"/>
      <c r="F20" s="348"/>
    </row>
    <row r="21" spans="1:6" s="343" customFormat="1" ht="12.75">
      <c r="A21" s="344"/>
      <c r="B21" s="349"/>
      <c r="C21" s="348"/>
      <c r="D21" s="348"/>
      <c r="E21" s="348"/>
      <c r="F21" s="348"/>
    </row>
    <row r="22" spans="1:6" s="343" customFormat="1" ht="12.75">
      <c r="A22" s="344"/>
      <c r="B22" s="350"/>
      <c r="C22" s="351"/>
      <c r="D22" s="351"/>
      <c r="E22" s="351"/>
      <c r="F22" s="351"/>
    </row>
    <row r="23" spans="1:6" s="343" customFormat="1" ht="12.75">
      <c r="A23" s="344"/>
      <c r="B23" s="352"/>
      <c r="C23" s="348"/>
      <c r="D23" s="348"/>
      <c r="E23" s="348"/>
      <c r="F23" s="348"/>
    </row>
    <row r="24" spans="1:6" s="343" customFormat="1" ht="12.75">
      <c r="A24" s="344"/>
      <c r="B24" s="352"/>
      <c r="C24" s="348"/>
      <c r="D24" s="348"/>
      <c r="E24" s="348"/>
      <c r="F24" s="348"/>
    </row>
    <row r="25" spans="1:6" s="343" customFormat="1" ht="12.75">
      <c r="A25" s="344"/>
      <c r="B25" s="352"/>
      <c r="C25" s="348"/>
      <c r="D25" s="348"/>
      <c r="E25" s="348"/>
      <c r="F25" s="348"/>
    </row>
    <row r="26" spans="1:6" s="343" customFormat="1" ht="12.75">
      <c r="A26" s="344"/>
      <c r="B26" s="347"/>
      <c r="C26" s="348"/>
      <c r="D26" s="348"/>
      <c r="E26" s="348"/>
      <c r="F26" s="348"/>
    </row>
    <row r="27" spans="1:6" s="343" customFormat="1" ht="12.75">
      <c r="A27" s="344"/>
      <c r="B27" s="352"/>
      <c r="C27" s="348"/>
      <c r="D27" s="348"/>
      <c r="E27" s="348"/>
      <c r="F27" s="348"/>
    </row>
    <row r="28" spans="1:6" s="343" customFormat="1" ht="12.75">
      <c r="A28" s="344"/>
      <c r="B28" s="352"/>
      <c r="C28" s="348"/>
      <c r="D28" s="348"/>
      <c r="E28" s="348"/>
      <c r="F28" s="348"/>
    </row>
    <row r="29" spans="1:6" s="343" customFormat="1" ht="12.75">
      <c r="A29" s="344"/>
      <c r="B29" s="352"/>
      <c r="C29" s="348"/>
      <c r="D29" s="348"/>
      <c r="E29" s="348"/>
      <c r="F29" s="348"/>
    </row>
    <row r="30" spans="1:6" s="343" customFormat="1" ht="12.75">
      <c r="A30" s="344"/>
      <c r="B30" s="352"/>
      <c r="C30" s="348"/>
      <c r="D30" s="348"/>
      <c r="E30" s="348"/>
      <c r="F30" s="348"/>
    </row>
    <row r="31" spans="1:6" s="343" customFormat="1" ht="12.75">
      <c r="A31" s="344"/>
      <c r="B31" s="352"/>
      <c r="C31" s="348"/>
      <c r="D31" s="348"/>
      <c r="E31" s="348"/>
      <c r="F31" s="348"/>
    </row>
    <row r="32" spans="1:6" s="343" customFormat="1" ht="12.75">
      <c r="A32" s="344"/>
      <c r="B32" s="352"/>
      <c r="C32" s="348"/>
      <c r="D32" s="348"/>
      <c r="E32" s="348"/>
      <c r="F32" s="348"/>
    </row>
    <row r="33" spans="1:6" s="355" customFormat="1" ht="12.75">
      <c r="A33" s="344"/>
      <c r="B33" s="353"/>
      <c r="C33" s="354"/>
      <c r="D33" s="354"/>
      <c r="E33" s="354"/>
      <c r="F33" s="354"/>
    </row>
    <row r="34" spans="1:6" s="343" customFormat="1" ht="12.75">
      <c r="A34" s="344"/>
      <c r="B34" s="347"/>
      <c r="C34" s="348"/>
      <c r="D34" s="348"/>
      <c r="E34" s="348"/>
      <c r="F34" s="348"/>
    </row>
    <row r="35" spans="1:7" s="343" customFormat="1" ht="12.75">
      <c r="A35" s="344"/>
      <c r="B35" s="347"/>
      <c r="C35" s="348"/>
      <c r="D35" s="348"/>
      <c r="E35" s="348"/>
      <c r="F35" s="348"/>
      <c r="G35" s="356"/>
    </row>
    <row r="36" spans="1:7" s="343" customFormat="1" ht="12.75">
      <c r="A36" s="344"/>
      <c r="B36" s="357"/>
      <c r="C36" s="354"/>
      <c r="D36" s="354"/>
      <c r="E36" s="354"/>
      <c r="F36" s="354"/>
      <c r="G36" s="356"/>
    </row>
    <row r="37" spans="1:7" s="343" customFormat="1" ht="12.75">
      <c r="A37" s="344"/>
      <c r="B37" s="358"/>
      <c r="C37" s="348"/>
      <c r="D37" s="348"/>
      <c r="E37" s="348"/>
      <c r="F37" s="348"/>
      <c r="G37" s="356"/>
    </row>
    <row r="38" spans="1:6" s="343" customFormat="1" ht="12.75">
      <c r="A38" s="344"/>
      <c r="B38" s="359"/>
      <c r="C38" s="351"/>
      <c r="D38" s="351"/>
      <c r="E38" s="351"/>
      <c r="F38" s="351"/>
    </row>
    <row r="39" spans="1:6" s="343" customFormat="1" ht="12.75">
      <c r="A39" s="344"/>
      <c r="B39" s="352"/>
      <c r="C39" s="348"/>
      <c r="D39" s="348"/>
      <c r="E39" s="348"/>
      <c r="F39" s="348"/>
    </row>
    <row r="40" spans="1:6" s="343" customFormat="1" ht="12.75">
      <c r="A40" s="344"/>
      <c r="B40" s="352"/>
      <c r="C40" s="348"/>
      <c r="D40" s="348"/>
      <c r="E40" s="348"/>
      <c r="F40" s="348"/>
    </row>
    <row r="41" spans="1:6" s="343" customFormat="1" ht="12.75">
      <c r="A41" s="344"/>
      <c r="B41" s="360"/>
      <c r="C41" s="351"/>
      <c r="D41" s="351"/>
      <c r="E41" s="351"/>
      <c r="F41" s="351"/>
    </row>
    <row r="42" spans="1:6" s="343" customFormat="1" ht="12.75">
      <c r="A42" s="344"/>
      <c r="B42" s="352"/>
      <c r="C42" s="361"/>
      <c r="D42" s="361"/>
      <c r="E42" s="361"/>
      <c r="F42" s="361"/>
    </row>
    <row r="43" spans="1:6" s="343" customFormat="1" ht="12.75">
      <c r="A43" s="344"/>
      <c r="B43" s="352"/>
      <c r="C43" s="361"/>
      <c r="D43" s="361"/>
      <c r="E43" s="361"/>
      <c r="F43" s="361"/>
    </row>
    <row r="44" spans="1:6" s="343" customFormat="1" ht="12.75">
      <c r="A44" s="344"/>
      <c r="B44" s="352"/>
      <c r="C44" s="361"/>
      <c r="D44" s="361"/>
      <c r="E44" s="361"/>
      <c r="F44" s="361"/>
    </row>
    <row r="45" spans="1:6" s="343" customFormat="1" ht="12.75">
      <c r="A45" s="344"/>
      <c r="B45" s="352"/>
      <c r="C45" s="361"/>
      <c r="D45" s="361"/>
      <c r="E45" s="361"/>
      <c r="F45" s="361"/>
    </row>
    <row r="46" spans="1:6" s="343" customFormat="1" ht="12.75">
      <c r="A46" s="344"/>
      <c r="B46" s="352"/>
      <c r="C46" s="361"/>
      <c r="D46" s="361"/>
      <c r="E46" s="361"/>
      <c r="F46" s="361"/>
    </row>
    <row r="47" spans="1:6" s="343" customFormat="1" ht="12.75">
      <c r="A47" s="344"/>
      <c r="B47" s="376"/>
      <c r="C47" s="361"/>
      <c r="D47" s="361"/>
      <c r="E47" s="361"/>
      <c r="F47" s="361"/>
    </row>
    <row r="48" spans="1:6" s="343" customFormat="1" ht="12.75">
      <c r="A48" s="344"/>
      <c r="B48" s="362"/>
      <c r="C48" s="351"/>
      <c r="D48" s="351"/>
      <c r="E48" s="351"/>
      <c r="F48" s="351"/>
    </row>
    <row r="49" spans="1:6" s="343" customFormat="1" ht="12.75">
      <c r="A49" s="344"/>
      <c r="B49" s="363"/>
      <c r="C49" s="348"/>
      <c r="D49" s="348"/>
      <c r="E49" s="348"/>
      <c r="F49" s="348"/>
    </row>
    <row r="50" spans="1:6" s="343" customFormat="1" ht="12.75">
      <c r="A50" s="344"/>
      <c r="B50" s="350"/>
      <c r="C50" s="351"/>
      <c r="D50" s="351"/>
      <c r="E50" s="351"/>
      <c r="F50" s="351"/>
    </row>
    <row r="51" spans="1:6" s="343" customFormat="1" ht="12.75">
      <c r="A51" s="344"/>
      <c r="B51" s="364"/>
      <c r="C51" s="348"/>
      <c r="D51" s="348"/>
      <c r="E51" s="348"/>
      <c r="F51" s="348"/>
    </row>
    <row r="52" spans="1:6" ht="12.75">
      <c r="A52" s="365"/>
      <c r="B52" s="366"/>
      <c r="C52" s="367"/>
      <c r="D52" s="367"/>
      <c r="E52" s="367"/>
      <c r="F52" s="367"/>
    </row>
    <row r="53" spans="3:6" ht="23.25" customHeight="1">
      <c r="C53" s="368"/>
      <c r="D53" s="368"/>
      <c r="E53" s="368"/>
      <c r="F53" s="368"/>
    </row>
    <row r="54" spans="3:6" ht="23.25" customHeight="1">
      <c r="C54" s="369"/>
      <c r="D54" s="369"/>
      <c r="E54" s="369"/>
      <c r="F54" s="369"/>
    </row>
    <row r="55" spans="3:6" ht="23.25" customHeight="1">
      <c r="C55" s="369"/>
      <c r="D55" s="369"/>
      <c r="E55" s="369"/>
      <c r="F55" s="369"/>
    </row>
    <row r="56" ht="23.25" customHeight="1">
      <c r="F56" s="370"/>
    </row>
  </sheetData>
  <sheetProtection/>
  <mergeCells count="6">
    <mergeCell ref="D1:E1"/>
    <mergeCell ref="D2:G2"/>
    <mergeCell ref="D3:H3"/>
    <mergeCell ref="F6:G6"/>
    <mergeCell ref="A8:F8"/>
    <mergeCell ref="E9:F9"/>
  </mergeCells>
  <printOptions/>
  <pageMargins left="0.25" right="0.25" top="0.75" bottom="0.75" header="0.3" footer="0.3"/>
  <pageSetup fitToHeight="0" fitToWidth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2021-10-21T11:23:38Z</cp:lastPrinted>
  <dcterms:created xsi:type="dcterms:W3CDTF">1996-10-14T23:33:28Z</dcterms:created>
  <dcterms:modified xsi:type="dcterms:W3CDTF">2021-10-21T11:44:47Z</dcterms:modified>
  <cp:category/>
  <cp:version/>
  <cp:contentType/>
  <cp:contentStatus/>
</cp:coreProperties>
</file>